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410" windowWidth="15360" windowHeight="9060"/>
  </bookViews>
  <sheets>
    <sheet name="Worksheet" sheetId="3" r:id="rId1"/>
    <sheet name="Smoothies" sheetId="5" r:id="rId2"/>
    <sheet name="Ingredients" sheetId="7" r:id="rId3"/>
  </sheets>
  <calcPr calcId="145621"/>
</workbook>
</file>

<file path=xl/calcChain.xml><?xml version="1.0" encoding="utf-8"?>
<calcChain xmlns="http://schemas.openxmlformats.org/spreadsheetml/2006/main">
  <c r="K303" i="5" l="1"/>
  <c r="K304" i="5"/>
  <c r="K305" i="5"/>
  <c r="K306" i="5"/>
  <c r="K307" i="5"/>
  <c r="K309" i="5"/>
  <c r="K310" i="5"/>
  <c r="K15" i="5"/>
  <c r="K16" i="5"/>
  <c r="K17" i="5"/>
  <c r="K18" i="5"/>
  <c r="K19" i="5"/>
  <c r="K20" i="5"/>
  <c r="K21" i="5"/>
  <c r="K22" i="5"/>
  <c r="K23" i="5"/>
  <c r="K24" i="5"/>
  <c r="K25" i="5"/>
  <c r="K3" i="5"/>
  <c r="K4" i="5"/>
  <c r="K5" i="5"/>
  <c r="K6" i="5"/>
  <c r="K7" i="5"/>
  <c r="K8" i="5"/>
  <c r="K9" i="5"/>
  <c r="K10" i="5"/>
  <c r="K11" i="5"/>
  <c r="K12" i="5"/>
  <c r="K129" i="5"/>
  <c r="I274" i="5" l="1"/>
  <c r="J274" i="5"/>
  <c r="K274" i="5"/>
  <c r="K155" i="5"/>
  <c r="I95" i="5"/>
  <c r="J95" i="5"/>
  <c r="K95" i="5"/>
  <c r="K82" i="5"/>
  <c r="H211" i="5"/>
  <c r="H210" i="5"/>
  <c r="H209" i="5"/>
  <c r="H208" i="5"/>
  <c r="D207" i="5"/>
  <c r="I211" i="5" s="1"/>
  <c r="F207" i="5"/>
  <c r="K211" i="5" s="1"/>
  <c r="E207" i="5"/>
  <c r="J211" i="5" s="1"/>
  <c r="K276" i="5"/>
  <c r="J276" i="5"/>
  <c r="I276" i="5"/>
  <c r="K275" i="5"/>
  <c r="J275" i="5"/>
  <c r="I275" i="5"/>
  <c r="K273" i="5"/>
  <c r="J273" i="5"/>
  <c r="I273" i="5"/>
  <c r="C272" i="5"/>
  <c r="H276" i="5" s="1"/>
  <c r="D278" i="5"/>
  <c r="I281" i="5" s="1"/>
  <c r="E278" i="5"/>
  <c r="J282" i="5" s="1"/>
  <c r="F278" i="5"/>
  <c r="K279" i="5" s="1"/>
  <c r="H279" i="5"/>
  <c r="H280" i="5"/>
  <c r="H281" i="5"/>
  <c r="H282" i="5"/>
  <c r="H283" i="5"/>
  <c r="K98" i="5"/>
  <c r="J98" i="5"/>
  <c r="I98" i="5"/>
  <c r="K97" i="5"/>
  <c r="J97" i="5"/>
  <c r="I97" i="5"/>
  <c r="K96" i="5"/>
  <c r="J96" i="5"/>
  <c r="I96" i="5"/>
  <c r="K94" i="5"/>
  <c r="J94" i="5"/>
  <c r="I94" i="5"/>
  <c r="C93" i="5"/>
  <c r="H94" i="5" s="1"/>
  <c r="E302" i="5"/>
  <c r="D302" i="5"/>
  <c r="C302" i="5"/>
  <c r="L308" i="5"/>
  <c r="K156" i="5"/>
  <c r="K157" i="5"/>
  <c r="K130" i="5"/>
  <c r="K131" i="5"/>
  <c r="K83" i="5"/>
  <c r="K84" i="5"/>
  <c r="E14" i="5"/>
  <c r="D14" i="5"/>
  <c r="C14" i="5"/>
  <c r="H24" i="5" s="1"/>
  <c r="H316" i="5"/>
  <c r="H315" i="5"/>
  <c r="H314" i="5"/>
  <c r="H313" i="5"/>
  <c r="H300" i="5"/>
  <c r="H299" i="5"/>
  <c r="H298" i="5"/>
  <c r="H295" i="5"/>
  <c r="H294" i="5"/>
  <c r="H293" i="5"/>
  <c r="H292" i="5"/>
  <c r="H289" i="5"/>
  <c r="H288" i="5"/>
  <c r="H287" i="5"/>
  <c r="H286" i="5"/>
  <c r="H270" i="5"/>
  <c r="H269" i="5"/>
  <c r="H268" i="5"/>
  <c r="H267" i="5"/>
  <c r="H264" i="5"/>
  <c r="H263" i="5"/>
  <c r="H262" i="5"/>
  <c r="H261" i="5"/>
  <c r="K258" i="5"/>
  <c r="J258" i="5"/>
  <c r="I258" i="5"/>
  <c r="K257" i="5"/>
  <c r="J257" i="5"/>
  <c r="I257" i="5"/>
  <c r="K256" i="5"/>
  <c r="J256" i="5"/>
  <c r="I256" i="5"/>
  <c r="H253" i="5"/>
  <c r="H252" i="5"/>
  <c r="H251" i="5"/>
  <c r="H250" i="5"/>
  <c r="H249" i="5"/>
  <c r="H246" i="5"/>
  <c r="H245" i="5"/>
  <c r="H244" i="5"/>
  <c r="H243" i="5"/>
  <c r="H240" i="5"/>
  <c r="H239" i="5"/>
  <c r="H238" i="5"/>
  <c r="H235" i="5"/>
  <c r="H234" i="5"/>
  <c r="H233" i="5"/>
  <c r="K230" i="5"/>
  <c r="J230" i="5"/>
  <c r="I230" i="5"/>
  <c r="K229" i="5"/>
  <c r="J229" i="5"/>
  <c r="I229" i="5"/>
  <c r="K228" i="5"/>
  <c r="J228" i="5"/>
  <c r="I228" i="5"/>
  <c r="K227" i="5"/>
  <c r="J227" i="5"/>
  <c r="I227" i="5"/>
  <c r="H224" i="5"/>
  <c r="H223" i="5"/>
  <c r="H222" i="5"/>
  <c r="H221" i="5"/>
  <c r="H218" i="5"/>
  <c r="H217" i="5"/>
  <c r="H216" i="5"/>
  <c r="H215" i="5"/>
  <c r="H214" i="5"/>
  <c r="H205" i="5"/>
  <c r="H204" i="5"/>
  <c r="H203" i="5"/>
  <c r="H202" i="5"/>
  <c r="H201" i="5"/>
  <c r="H198" i="5"/>
  <c r="H197" i="5"/>
  <c r="H196" i="5"/>
  <c r="H195" i="5"/>
  <c r="H192" i="5"/>
  <c r="H191" i="5"/>
  <c r="H190" i="5"/>
  <c r="H189" i="5"/>
  <c r="H188" i="5"/>
  <c r="H185" i="5"/>
  <c r="H184" i="5"/>
  <c r="H183" i="5"/>
  <c r="H182" i="5"/>
  <c r="H179" i="5"/>
  <c r="H178" i="5"/>
  <c r="H177" i="5"/>
  <c r="H176" i="5"/>
  <c r="H173" i="5"/>
  <c r="H172" i="5"/>
  <c r="H171" i="5"/>
  <c r="H170" i="5"/>
  <c r="H167" i="5"/>
  <c r="H166" i="5"/>
  <c r="H165" i="5"/>
  <c r="H164" i="5"/>
  <c r="H161" i="5"/>
  <c r="H160" i="5"/>
  <c r="K154" i="5"/>
  <c r="K153" i="5"/>
  <c r="K152" i="5"/>
  <c r="K151" i="5"/>
  <c r="K150" i="5"/>
  <c r="H147" i="5"/>
  <c r="H146" i="5"/>
  <c r="H145" i="5"/>
  <c r="H142" i="5"/>
  <c r="H141" i="5"/>
  <c r="H140" i="5"/>
  <c r="H137" i="5"/>
  <c r="H136" i="5"/>
  <c r="H135" i="5"/>
  <c r="H134" i="5"/>
  <c r="K128" i="5"/>
  <c r="K127" i="5"/>
  <c r="K126" i="5"/>
  <c r="K125" i="5"/>
  <c r="K124" i="5"/>
  <c r="H121" i="5"/>
  <c r="H120" i="5"/>
  <c r="H117" i="5"/>
  <c r="H116" i="5"/>
  <c r="H115" i="5"/>
  <c r="H114" i="5"/>
  <c r="H113" i="5"/>
  <c r="H110" i="5"/>
  <c r="H109" i="5"/>
  <c r="H108" i="5"/>
  <c r="H107" i="5"/>
  <c r="K104" i="5"/>
  <c r="J104" i="5"/>
  <c r="I104" i="5"/>
  <c r="K103" i="5"/>
  <c r="J103" i="5"/>
  <c r="I103" i="5"/>
  <c r="K102" i="5"/>
  <c r="J102" i="5"/>
  <c r="I102" i="5"/>
  <c r="K101" i="5"/>
  <c r="J101" i="5"/>
  <c r="I101" i="5"/>
  <c r="H91" i="5"/>
  <c r="H90" i="5"/>
  <c r="H89" i="5"/>
  <c r="H88" i="5"/>
  <c r="H87" i="5"/>
  <c r="K81" i="5"/>
  <c r="K80" i="5"/>
  <c r="K79" i="5"/>
  <c r="K78" i="5"/>
  <c r="K77" i="5"/>
  <c r="K74" i="5"/>
  <c r="J74" i="5"/>
  <c r="I74" i="5"/>
  <c r="K73" i="5"/>
  <c r="J73" i="5"/>
  <c r="I73" i="5"/>
  <c r="K72" i="5"/>
  <c r="J72" i="5"/>
  <c r="I72" i="5"/>
  <c r="K71" i="5"/>
  <c r="J71" i="5"/>
  <c r="I71" i="5"/>
  <c r="K70" i="5"/>
  <c r="J70" i="5"/>
  <c r="I70" i="5"/>
  <c r="H67" i="5"/>
  <c r="H66" i="5"/>
  <c r="H65" i="5"/>
  <c r="H64" i="5"/>
  <c r="H63" i="5"/>
  <c r="H60" i="5"/>
  <c r="H59" i="5"/>
  <c r="H58" i="5"/>
  <c r="H57" i="5"/>
  <c r="H56" i="5"/>
  <c r="H53" i="5"/>
  <c r="H52" i="5"/>
  <c r="H51" i="5"/>
  <c r="H50" i="5"/>
  <c r="H49" i="5"/>
  <c r="H46" i="5"/>
  <c r="H45" i="5"/>
  <c r="H44" i="5"/>
  <c r="H43" i="5"/>
  <c r="H42" i="5"/>
  <c r="H39" i="5"/>
  <c r="H38" i="5"/>
  <c r="H37" i="5"/>
  <c r="H36" i="5"/>
  <c r="H35" i="5"/>
  <c r="H32" i="5"/>
  <c r="H31" i="5"/>
  <c r="H30" i="5"/>
  <c r="H29" i="5"/>
  <c r="H28" i="5"/>
  <c r="C2" i="5"/>
  <c r="H7" i="5" s="1"/>
  <c r="F312" i="5"/>
  <c r="E312" i="5"/>
  <c r="J315" i="5" s="1"/>
  <c r="D312" i="5"/>
  <c r="F297" i="5"/>
  <c r="E297" i="5"/>
  <c r="J300" i="5" s="1"/>
  <c r="D297" i="5"/>
  <c r="I300" i="5" s="1"/>
  <c r="F291" i="5"/>
  <c r="E291" i="5"/>
  <c r="J294" i="5" s="1"/>
  <c r="D291" i="5"/>
  <c r="F285" i="5"/>
  <c r="K289" i="5" s="1"/>
  <c r="E285" i="5"/>
  <c r="J288" i="5" s="1"/>
  <c r="D285" i="5"/>
  <c r="F266" i="5"/>
  <c r="E266" i="5"/>
  <c r="J270" i="5" s="1"/>
  <c r="D266" i="5"/>
  <c r="I270" i="5" s="1"/>
  <c r="F260" i="5"/>
  <c r="E260" i="5"/>
  <c r="J264" i="5" s="1"/>
  <c r="D260" i="5"/>
  <c r="C255" i="5"/>
  <c r="H258" i="5" s="1"/>
  <c r="F248" i="5"/>
  <c r="E248" i="5"/>
  <c r="J253" i="5" s="1"/>
  <c r="D248" i="5"/>
  <c r="F242" i="5"/>
  <c r="K246" i="5" s="1"/>
  <c r="E242" i="5"/>
  <c r="J245" i="5" s="1"/>
  <c r="D242" i="5"/>
  <c r="F237" i="5"/>
  <c r="E237" i="5"/>
  <c r="J240" i="5" s="1"/>
  <c r="D237" i="5"/>
  <c r="F232" i="5"/>
  <c r="E232" i="5"/>
  <c r="J235" i="5" s="1"/>
  <c r="D232" i="5"/>
  <c r="I235" i="5" s="1"/>
  <c r="C226" i="5"/>
  <c r="F220" i="5"/>
  <c r="E220" i="5"/>
  <c r="J223" i="5" s="1"/>
  <c r="D220" i="5"/>
  <c r="I224" i="5" s="1"/>
  <c r="F213" i="5"/>
  <c r="E213" i="5"/>
  <c r="J217" i="5" s="1"/>
  <c r="D213" i="5"/>
  <c r="F200" i="5"/>
  <c r="K204" i="5" s="1"/>
  <c r="E200" i="5"/>
  <c r="J203" i="5" s="1"/>
  <c r="D200" i="5"/>
  <c r="F194" i="5"/>
  <c r="E194" i="5"/>
  <c r="J198" i="5" s="1"/>
  <c r="D194" i="5"/>
  <c r="F187" i="5"/>
  <c r="E187" i="5"/>
  <c r="J192" i="5" s="1"/>
  <c r="D187" i="5"/>
  <c r="I192" i="5" s="1"/>
  <c r="F181" i="5"/>
  <c r="E181" i="5"/>
  <c r="J184" i="5" s="1"/>
  <c r="D181" i="5"/>
  <c r="F175" i="5"/>
  <c r="K178" i="5" s="1"/>
  <c r="E175" i="5"/>
  <c r="J176" i="5" s="1"/>
  <c r="D175" i="5"/>
  <c r="F169" i="5"/>
  <c r="E169" i="5"/>
  <c r="J172" i="5" s="1"/>
  <c r="D169" i="5"/>
  <c r="F163" i="5"/>
  <c r="E163" i="5"/>
  <c r="J165" i="5" s="1"/>
  <c r="D163" i="5"/>
  <c r="I166" i="5" s="1"/>
  <c r="F159" i="5"/>
  <c r="E159" i="5"/>
  <c r="J160" i="5" s="1"/>
  <c r="D159" i="5"/>
  <c r="E149" i="5"/>
  <c r="J153" i="5" s="1"/>
  <c r="D149" i="5"/>
  <c r="I157" i="5" s="1"/>
  <c r="C149" i="5"/>
  <c r="H157" i="5" s="1"/>
  <c r="F144" i="5"/>
  <c r="E144" i="5"/>
  <c r="J147" i="5" s="1"/>
  <c r="D144" i="5"/>
  <c r="F139" i="5"/>
  <c r="E139" i="5"/>
  <c r="J140" i="5" s="1"/>
  <c r="D139" i="5"/>
  <c r="I141" i="5" s="1"/>
  <c r="F133" i="5"/>
  <c r="E133" i="5"/>
  <c r="J135" i="5" s="1"/>
  <c r="D133" i="5"/>
  <c r="I137" i="5" s="1"/>
  <c r="E123" i="5"/>
  <c r="D123" i="5"/>
  <c r="C123" i="5"/>
  <c r="F119" i="5"/>
  <c r="K121" i="5" s="1"/>
  <c r="E119" i="5"/>
  <c r="J120" i="5" s="1"/>
  <c r="D119" i="5"/>
  <c r="I121" i="5" s="1"/>
  <c r="F112" i="5"/>
  <c r="K117" i="5" s="1"/>
  <c r="E112" i="5"/>
  <c r="J117" i="5" s="1"/>
  <c r="D112" i="5"/>
  <c r="I116" i="5" s="1"/>
  <c r="F106" i="5"/>
  <c r="K110" i="5" s="1"/>
  <c r="E106" i="5"/>
  <c r="J110" i="5" s="1"/>
  <c r="D106" i="5"/>
  <c r="I110" i="5" s="1"/>
  <c r="C100" i="5"/>
  <c r="H104" i="5" s="1"/>
  <c r="F86" i="5"/>
  <c r="K91" i="5" s="1"/>
  <c r="E86" i="5"/>
  <c r="J91" i="5" s="1"/>
  <c r="D86" i="5"/>
  <c r="I88" i="5" s="1"/>
  <c r="E76" i="5"/>
  <c r="J80" i="5" s="1"/>
  <c r="D76" i="5"/>
  <c r="I79" i="5" s="1"/>
  <c r="C76" i="5"/>
  <c r="H84" i="5" s="1"/>
  <c r="C69" i="5"/>
  <c r="F62" i="5"/>
  <c r="K67" i="5" s="1"/>
  <c r="E62" i="5"/>
  <c r="J67" i="5" s="1"/>
  <c r="D62" i="5"/>
  <c r="I67" i="5" s="1"/>
  <c r="F55" i="5"/>
  <c r="K59" i="5" s="1"/>
  <c r="E55" i="5"/>
  <c r="J59" i="5" s="1"/>
  <c r="D55" i="5"/>
  <c r="I60" i="5" s="1"/>
  <c r="F48" i="5"/>
  <c r="K53" i="5" s="1"/>
  <c r="E48" i="5"/>
  <c r="J53" i="5" s="1"/>
  <c r="D48" i="5"/>
  <c r="I52" i="5" s="1"/>
  <c r="F41" i="5"/>
  <c r="K45" i="5" s="1"/>
  <c r="E41" i="5"/>
  <c r="J46" i="5" s="1"/>
  <c r="D41" i="5"/>
  <c r="I46" i="5" s="1"/>
  <c r="F34" i="5"/>
  <c r="K39" i="5" s="1"/>
  <c r="E34" i="5"/>
  <c r="J39" i="5" s="1"/>
  <c r="D34" i="5"/>
  <c r="I39" i="5" s="1"/>
  <c r="F27" i="5"/>
  <c r="E27" i="5"/>
  <c r="D27" i="5"/>
  <c r="I32" i="5" s="1"/>
  <c r="E2" i="5"/>
  <c r="D2" i="5"/>
  <c r="J128" i="5" l="1"/>
  <c r="J129" i="5"/>
  <c r="I5" i="5"/>
  <c r="I9" i="5"/>
  <c r="I4" i="5"/>
  <c r="I8" i="5"/>
  <c r="I12" i="5"/>
  <c r="I7" i="5"/>
  <c r="I6" i="5"/>
  <c r="I10" i="5"/>
  <c r="I3" i="5"/>
  <c r="I11" i="5"/>
  <c r="K32" i="5"/>
  <c r="K29" i="5"/>
  <c r="H274" i="5"/>
  <c r="L274" i="5" s="1"/>
  <c r="J6" i="5"/>
  <c r="J10" i="5"/>
  <c r="J8" i="5"/>
  <c r="J5" i="5"/>
  <c r="J9" i="5"/>
  <c r="J12" i="5"/>
  <c r="J4" i="5"/>
  <c r="J3" i="5"/>
  <c r="J7" i="5"/>
  <c r="J11" i="5"/>
  <c r="H130" i="5"/>
  <c r="H129" i="5"/>
  <c r="I303" i="5"/>
  <c r="I307" i="5"/>
  <c r="I310" i="5"/>
  <c r="I306" i="5"/>
  <c r="I305" i="5"/>
  <c r="I304" i="5"/>
  <c r="I309" i="5"/>
  <c r="H20" i="5"/>
  <c r="J31" i="5"/>
  <c r="J32" i="5"/>
  <c r="I128" i="5"/>
  <c r="I129" i="5"/>
  <c r="I16" i="5"/>
  <c r="I20" i="5"/>
  <c r="I24" i="5"/>
  <c r="I15" i="5"/>
  <c r="I19" i="5"/>
  <c r="I23" i="5"/>
  <c r="I22" i="5"/>
  <c r="I18" i="5"/>
  <c r="I17" i="5"/>
  <c r="I21" i="5"/>
  <c r="I25" i="5"/>
  <c r="J304" i="5"/>
  <c r="J309" i="5"/>
  <c r="J303" i="5"/>
  <c r="J307" i="5"/>
  <c r="J306" i="5"/>
  <c r="J305" i="5"/>
  <c r="J310" i="5"/>
  <c r="J17" i="5"/>
  <c r="J21" i="5"/>
  <c r="J25" i="5"/>
  <c r="J23" i="5"/>
  <c r="J16" i="5"/>
  <c r="J20" i="5"/>
  <c r="J24" i="5"/>
  <c r="J15" i="5"/>
  <c r="J18" i="5"/>
  <c r="J22" i="5"/>
  <c r="J19" i="5"/>
  <c r="H95" i="5"/>
  <c r="L95" i="5" s="1"/>
  <c r="H82" i="5"/>
  <c r="H155" i="5"/>
  <c r="J82" i="5"/>
  <c r="J155" i="5"/>
  <c r="H310" i="5"/>
  <c r="H307" i="5"/>
  <c r="I82" i="5"/>
  <c r="I155" i="5"/>
  <c r="I210" i="5"/>
  <c r="I208" i="5"/>
  <c r="I209" i="5"/>
  <c r="L211" i="5"/>
  <c r="J208" i="5"/>
  <c r="J209" i="5"/>
  <c r="J210" i="5"/>
  <c r="K208" i="5"/>
  <c r="K209" i="5"/>
  <c r="K210" i="5"/>
  <c r="K283" i="5"/>
  <c r="J283" i="5"/>
  <c r="L276" i="5"/>
  <c r="K282" i="5"/>
  <c r="L94" i="5"/>
  <c r="K280" i="5"/>
  <c r="I283" i="5"/>
  <c r="K281" i="5"/>
  <c r="H275" i="5"/>
  <c r="L275" i="5" s="1"/>
  <c r="I279" i="5"/>
  <c r="I282" i="5"/>
  <c r="H96" i="5"/>
  <c r="L96" i="5" s="1"/>
  <c r="H97" i="5"/>
  <c r="L97" i="5" s="1"/>
  <c r="H98" i="5"/>
  <c r="L98" i="5" s="1"/>
  <c r="I280" i="5"/>
  <c r="H273" i="5"/>
  <c r="L273" i="5" s="1"/>
  <c r="J279" i="5"/>
  <c r="J281" i="5"/>
  <c r="J280" i="5"/>
  <c r="J156" i="5"/>
  <c r="I156" i="5"/>
  <c r="J157" i="5"/>
  <c r="L157" i="5" s="1"/>
  <c r="H156" i="5"/>
  <c r="H131" i="5"/>
  <c r="I131" i="5"/>
  <c r="J130" i="5"/>
  <c r="J131" i="5"/>
  <c r="I130" i="5"/>
  <c r="I84" i="5"/>
  <c r="H83" i="5"/>
  <c r="J84" i="5"/>
  <c r="I83" i="5"/>
  <c r="J83" i="5"/>
  <c r="H303" i="5"/>
  <c r="H304" i="5"/>
  <c r="H305" i="5"/>
  <c r="H306" i="5"/>
  <c r="H309" i="5"/>
  <c r="H22" i="5"/>
  <c r="H25" i="5"/>
  <c r="H18" i="5"/>
  <c r="H17" i="5"/>
  <c r="H21" i="5"/>
  <c r="H15" i="5"/>
  <c r="H19" i="5"/>
  <c r="H23" i="5"/>
  <c r="H16" i="5"/>
  <c r="J81" i="5"/>
  <c r="I113" i="5"/>
  <c r="K64" i="5"/>
  <c r="I140" i="5"/>
  <c r="J197" i="5"/>
  <c r="J239" i="5"/>
  <c r="K51" i="5"/>
  <c r="J56" i="5"/>
  <c r="K66" i="5"/>
  <c r="I115" i="5"/>
  <c r="I142" i="5"/>
  <c r="K201" i="5"/>
  <c r="I50" i="5"/>
  <c r="J60" i="5"/>
  <c r="J121" i="5"/>
  <c r="J195" i="5"/>
  <c r="K205" i="5"/>
  <c r="J58" i="5"/>
  <c r="I117" i="5"/>
  <c r="J146" i="5"/>
  <c r="K203" i="5"/>
  <c r="J28" i="5"/>
  <c r="J30" i="5"/>
  <c r="K36" i="5"/>
  <c r="K38" i="5"/>
  <c r="K42" i="5"/>
  <c r="K44" i="5"/>
  <c r="K46" i="5"/>
  <c r="I51" i="5"/>
  <c r="K52" i="5"/>
  <c r="J77" i="5"/>
  <c r="J79" i="5"/>
  <c r="I81" i="5"/>
  <c r="J125" i="5"/>
  <c r="J127" i="5"/>
  <c r="J150" i="5"/>
  <c r="J152" i="5"/>
  <c r="J154" i="5"/>
  <c r="J161" i="5"/>
  <c r="I165" i="5"/>
  <c r="I167" i="5"/>
  <c r="J171" i="5"/>
  <c r="J173" i="5"/>
  <c r="K177" i="5"/>
  <c r="K179" i="5"/>
  <c r="I188" i="5"/>
  <c r="I190" i="5"/>
  <c r="J314" i="5"/>
  <c r="J316" i="5"/>
  <c r="J29" i="5"/>
  <c r="K35" i="5"/>
  <c r="K37" i="5"/>
  <c r="K43" i="5"/>
  <c r="I49" i="5"/>
  <c r="K50" i="5"/>
  <c r="I53" i="5"/>
  <c r="J78" i="5"/>
  <c r="J124" i="5"/>
  <c r="J126" i="5"/>
  <c r="J151" i="5"/>
  <c r="I164" i="5"/>
  <c r="J170" i="5"/>
  <c r="K176" i="5"/>
  <c r="J185" i="5"/>
  <c r="I189" i="5"/>
  <c r="I191" i="5"/>
  <c r="J263" i="5"/>
  <c r="J313" i="5"/>
  <c r="K49" i="5"/>
  <c r="J57" i="5"/>
  <c r="K63" i="5"/>
  <c r="K65" i="5"/>
  <c r="I77" i="5"/>
  <c r="I114" i="5"/>
  <c r="J145" i="5"/>
  <c r="J183" i="5"/>
  <c r="J196" i="5"/>
  <c r="K202" i="5"/>
  <c r="J238" i="5"/>
  <c r="J261" i="5"/>
  <c r="I218" i="5"/>
  <c r="I217" i="5"/>
  <c r="I216" i="5"/>
  <c r="I215" i="5"/>
  <c r="I214" i="5"/>
  <c r="I253" i="5"/>
  <c r="I252" i="5"/>
  <c r="I251" i="5"/>
  <c r="I250" i="5"/>
  <c r="I249" i="5"/>
  <c r="K31" i="5"/>
  <c r="K58" i="5"/>
  <c r="I154" i="5"/>
  <c r="I153" i="5"/>
  <c r="I152" i="5"/>
  <c r="I151" i="5"/>
  <c r="I150" i="5"/>
  <c r="I173" i="5"/>
  <c r="I172" i="5"/>
  <c r="I171" i="5"/>
  <c r="I170" i="5"/>
  <c r="K185" i="5"/>
  <c r="K183" i="5"/>
  <c r="K184" i="5"/>
  <c r="K182" i="5"/>
  <c r="H230" i="5"/>
  <c r="H229" i="5"/>
  <c r="H228" i="5"/>
  <c r="H227" i="5"/>
  <c r="K253" i="5"/>
  <c r="K252" i="5"/>
  <c r="K251" i="5"/>
  <c r="K250" i="5"/>
  <c r="K249" i="5"/>
  <c r="I316" i="5"/>
  <c r="I315" i="5"/>
  <c r="I314" i="5"/>
  <c r="I313" i="5"/>
  <c r="I29" i="5"/>
  <c r="I31" i="5"/>
  <c r="I36" i="5"/>
  <c r="I38" i="5"/>
  <c r="I42" i="5"/>
  <c r="I43" i="5"/>
  <c r="I45" i="5"/>
  <c r="H3" i="5"/>
  <c r="H4" i="5"/>
  <c r="H5" i="5"/>
  <c r="H6" i="5"/>
  <c r="J35" i="5"/>
  <c r="J36" i="5"/>
  <c r="J37" i="5"/>
  <c r="J38" i="5"/>
  <c r="J42" i="5"/>
  <c r="J43" i="5"/>
  <c r="J44" i="5"/>
  <c r="J45" i="5"/>
  <c r="J49" i="5"/>
  <c r="J50" i="5"/>
  <c r="J51" i="5"/>
  <c r="J52" i="5"/>
  <c r="J63" i="5"/>
  <c r="J64" i="5"/>
  <c r="J65" i="5"/>
  <c r="J66" i="5"/>
  <c r="I78" i="5"/>
  <c r="I127" i="5"/>
  <c r="J134" i="5"/>
  <c r="J137" i="5"/>
  <c r="J164" i="5"/>
  <c r="J179" i="5"/>
  <c r="J188" i="5"/>
  <c r="J202" i="5"/>
  <c r="J214" i="5"/>
  <c r="J216" i="5"/>
  <c r="J218" i="5"/>
  <c r="J222" i="5"/>
  <c r="J224" i="5"/>
  <c r="J234" i="5"/>
  <c r="J244" i="5"/>
  <c r="J246" i="5"/>
  <c r="J250" i="5"/>
  <c r="J252" i="5"/>
  <c r="K147" i="5"/>
  <c r="K145" i="5"/>
  <c r="K146" i="5"/>
  <c r="I185" i="5"/>
  <c r="I184" i="5"/>
  <c r="I183" i="5"/>
  <c r="I182" i="5"/>
  <c r="I264" i="5"/>
  <c r="I263" i="5"/>
  <c r="I262" i="5"/>
  <c r="I261" i="5"/>
  <c r="I295" i="5"/>
  <c r="I294" i="5"/>
  <c r="I293" i="5"/>
  <c r="I292" i="5"/>
  <c r="K56" i="5"/>
  <c r="K60" i="5"/>
  <c r="I89" i="5"/>
  <c r="I90" i="5"/>
  <c r="I107" i="5"/>
  <c r="I109" i="5"/>
  <c r="I120" i="5"/>
  <c r="J142" i="5"/>
  <c r="J167" i="5"/>
  <c r="J178" i="5"/>
  <c r="J191" i="5"/>
  <c r="J201" i="5"/>
  <c r="J205" i="5"/>
  <c r="J267" i="5"/>
  <c r="J269" i="5"/>
  <c r="J287" i="5"/>
  <c r="J289" i="5"/>
  <c r="J293" i="5"/>
  <c r="J295" i="5"/>
  <c r="J299" i="5"/>
  <c r="H74" i="5"/>
  <c r="H73" i="5"/>
  <c r="H72" i="5"/>
  <c r="H71" i="5"/>
  <c r="H70" i="5"/>
  <c r="I161" i="5"/>
  <c r="I160" i="5"/>
  <c r="K316" i="5"/>
  <c r="K315" i="5"/>
  <c r="K314" i="5"/>
  <c r="K313" i="5"/>
  <c r="K30" i="5"/>
  <c r="K57" i="5"/>
  <c r="I87" i="5"/>
  <c r="I91" i="5"/>
  <c r="I108" i="5"/>
  <c r="I126" i="5"/>
  <c r="I136" i="5"/>
  <c r="H81" i="5"/>
  <c r="H80" i="5"/>
  <c r="H79" i="5"/>
  <c r="H78" i="5"/>
  <c r="H77" i="5"/>
  <c r="H128" i="5"/>
  <c r="H127" i="5"/>
  <c r="H126" i="5"/>
  <c r="H125" i="5"/>
  <c r="H124" i="5"/>
  <c r="K141" i="5"/>
  <c r="K142" i="5"/>
  <c r="K140" i="5"/>
  <c r="H154" i="5"/>
  <c r="H153" i="5"/>
  <c r="H152" i="5"/>
  <c r="H151" i="5"/>
  <c r="H150" i="5"/>
  <c r="K166" i="5"/>
  <c r="K167" i="5"/>
  <c r="K165" i="5"/>
  <c r="K164" i="5"/>
  <c r="I179" i="5"/>
  <c r="I178" i="5"/>
  <c r="I177" i="5"/>
  <c r="I176" i="5"/>
  <c r="K191" i="5"/>
  <c r="K189" i="5"/>
  <c r="K188" i="5"/>
  <c r="K192" i="5"/>
  <c r="K190" i="5"/>
  <c r="I205" i="5"/>
  <c r="I204" i="5"/>
  <c r="I203" i="5"/>
  <c r="I202" i="5"/>
  <c r="I201" i="5"/>
  <c r="K224" i="5"/>
  <c r="K223" i="5"/>
  <c r="K222" i="5"/>
  <c r="K221" i="5"/>
  <c r="K235" i="5"/>
  <c r="K234" i="5"/>
  <c r="K233" i="5"/>
  <c r="I246" i="5"/>
  <c r="I245" i="5"/>
  <c r="I244" i="5"/>
  <c r="I243" i="5"/>
  <c r="K270" i="5"/>
  <c r="K269" i="5"/>
  <c r="K268" i="5"/>
  <c r="K267" i="5"/>
  <c r="I289" i="5"/>
  <c r="I288" i="5"/>
  <c r="I287" i="5"/>
  <c r="I286" i="5"/>
  <c r="K300" i="5"/>
  <c r="K299" i="5"/>
  <c r="K298" i="5"/>
  <c r="H8" i="5"/>
  <c r="H12" i="5"/>
  <c r="H11" i="5"/>
  <c r="H10" i="5"/>
  <c r="H9" i="5"/>
  <c r="I80" i="5"/>
  <c r="J87" i="5"/>
  <c r="J88" i="5"/>
  <c r="J89" i="5"/>
  <c r="J90" i="5"/>
  <c r="J107" i="5"/>
  <c r="J108" i="5"/>
  <c r="J109" i="5"/>
  <c r="J113" i="5"/>
  <c r="J114" i="5"/>
  <c r="J115" i="5"/>
  <c r="J116" i="5"/>
  <c r="I125" i="5"/>
  <c r="I135" i="5"/>
  <c r="J136" i="5"/>
  <c r="J141" i="5"/>
  <c r="J166" i="5"/>
  <c r="J177" i="5"/>
  <c r="J190" i="5"/>
  <c r="J204" i="5"/>
  <c r="J215" i="5"/>
  <c r="J221" i="5"/>
  <c r="J233" i="5"/>
  <c r="J243" i="5"/>
  <c r="J249" i="5"/>
  <c r="J251" i="5"/>
  <c r="K172" i="5"/>
  <c r="K170" i="5"/>
  <c r="K173" i="5"/>
  <c r="K171" i="5"/>
  <c r="K197" i="5"/>
  <c r="K198" i="5"/>
  <c r="K196" i="5"/>
  <c r="K195" i="5"/>
  <c r="K240" i="5"/>
  <c r="K239" i="5"/>
  <c r="K238" i="5"/>
  <c r="K28" i="5"/>
  <c r="K137" i="5"/>
  <c r="K134" i="5"/>
  <c r="K136" i="5"/>
  <c r="K135" i="5"/>
  <c r="I147" i="5"/>
  <c r="I146" i="5"/>
  <c r="I145" i="5"/>
  <c r="K161" i="5"/>
  <c r="K160" i="5"/>
  <c r="I198" i="5"/>
  <c r="I197" i="5"/>
  <c r="I196" i="5"/>
  <c r="I195" i="5"/>
  <c r="K218" i="5"/>
  <c r="K217" i="5"/>
  <c r="K216" i="5"/>
  <c r="K215" i="5"/>
  <c r="K214" i="5"/>
  <c r="I240" i="5"/>
  <c r="I239" i="5"/>
  <c r="I238" i="5"/>
  <c r="K264" i="5"/>
  <c r="K263" i="5"/>
  <c r="K262" i="5"/>
  <c r="K261" i="5"/>
  <c r="K295" i="5"/>
  <c r="K294" i="5"/>
  <c r="K293" i="5"/>
  <c r="K292" i="5"/>
  <c r="I28" i="5"/>
  <c r="I30" i="5"/>
  <c r="I35" i="5"/>
  <c r="I37" i="5"/>
  <c r="I44" i="5"/>
  <c r="I56" i="5"/>
  <c r="I57" i="5"/>
  <c r="I58" i="5"/>
  <c r="I59" i="5"/>
  <c r="I63" i="5"/>
  <c r="I64" i="5"/>
  <c r="I65" i="5"/>
  <c r="I66" i="5"/>
  <c r="K87" i="5"/>
  <c r="K88" i="5"/>
  <c r="K89" i="5"/>
  <c r="K90" i="5"/>
  <c r="K107" i="5"/>
  <c r="K108" i="5"/>
  <c r="K109" i="5"/>
  <c r="K113" i="5"/>
  <c r="K114" i="5"/>
  <c r="K115" i="5"/>
  <c r="K116" i="5"/>
  <c r="K120" i="5"/>
  <c r="I124" i="5"/>
  <c r="I134" i="5"/>
  <c r="J182" i="5"/>
  <c r="J189" i="5"/>
  <c r="J262" i="5"/>
  <c r="J268" i="5"/>
  <c r="J286" i="5"/>
  <c r="J292" i="5"/>
  <c r="J298" i="5"/>
  <c r="I221" i="5"/>
  <c r="I222" i="5"/>
  <c r="I223" i="5"/>
  <c r="I233" i="5"/>
  <c r="I234" i="5"/>
  <c r="I267" i="5"/>
  <c r="I268" i="5"/>
  <c r="I269" i="5"/>
  <c r="I298" i="5"/>
  <c r="I299" i="5"/>
  <c r="K243" i="5"/>
  <c r="K244" i="5"/>
  <c r="K245" i="5"/>
  <c r="K286" i="5"/>
  <c r="K287" i="5"/>
  <c r="K288" i="5"/>
  <c r="H101" i="5"/>
  <c r="H102" i="5"/>
  <c r="H103" i="5"/>
  <c r="H256" i="5"/>
  <c r="H257" i="5"/>
  <c r="O54" i="3"/>
  <c r="O55" i="3"/>
  <c r="O53" i="3"/>
  <c r="O52" i="3"/>
  <c r="O51" i="3"/>
  <c r="O50" i="3"/>
  <c r="O49" i="3"/>
  <c r="O59" i="3"/>
  <c r="O57" i="3"/>
  <c r="O58" i="3"/>
  <c r="O56" i="3"/>
  <c r="O48" i="3"/>
  <c r="L82" i="5" l="1"/>
  <c r="L24" i="5"/>
  <c r="L20" i="5"/>
  <c r="L155" i="5"/>
  <c r="L129" i="5"/>
  <c r="L310" i="5"/>
  <c r="L210" i="5"/>
  <c r="L208" i="5"/>
  <c r="L209" i="5"/>
  <c r="L283" i="5"/>
  <c r="L281" i="5"/>
  <c r="L282" i="5"/>
  <c r="L279" i="5"/>
  <c r="L280" i="5"/>
  <c r="L156" i="5"/>
  <c r="L131" i="5"/>
  <c r="L130" i="5"/>
  <c r="L83" i="5"/>
  <c r="L84" i="5"/>
  <c r="L306" i="5"/>
  <c r="L305" i="5"/>
  <c r="L309" i="5"/>
  <c r="L304" i="5"/>
  <c r="L307" i="5"/>
  <c r="L303" i="5"/>
  <c r="L25" i="5"/>
  <c r="L22" i="5"/>
  <c r="L18" i="5"/>
  <c r="L16" i="5"/>
  <c r="L15" i="5"/>
  <c r="L23" i="5"/>
  <c r="L17" i="5"/>
  <c r="L19" i="5"/>
  <c r="L21" i="5"/>
  <c r="L12" i="5"/>
  <c r="L4" i="5"/>
  <c r="L7" i="5"/>
  <c r="L9" i="5"/>
  <c r="L8" i="5"/>
  <c r="L6" i="5"/>
  <c r="L10" i="5"/>
  <c r="L3" i="5"/>
  <c r="L11" i="5"/>
  <c r="L5" i="5"/>
  <c r="L161" i="5"/>
  <c r="O62" i="3"/>
  <c r="O61" i="3"/>
  <c r="L160" i="5" l="1"/>
  <c r="L137" i="5"/>
  <c r="L134" i="5" l="1"/>
  <c r="L135" i="5"/>
  <c r="L136" i="5"/>
  <c r="O63" i="3" l="1"/>
  <c r="L141" i="5" l="1"/>
  <c r="L154" i="5"/>
  <c r="L128" i="5"/>
  <c r="L234" i="5"/>
  <c r="L258" i="5"/>
  <c r="L256" i="5"/>
  <c r="L257" i="5"/>
  <c r="L230" i="5"/>
  <c r="L229" i="5"/>
  <c r="L227" i="5"/>
  <c r="L228" i="5"/>
  <c r="L102" i="5"/>
  <c r="L104" i="5"/>
  <c r="L72" i="5"/>
  <c r="L101" i="5"/>
  <c r="L103" i="5"/>
  <c r="L71" i="5"/>
  <c r="L74" i="5"/>
  <c r="L215" i="5"/>
  <c r="L246" i="5"/>
  <c r="L300" i="5"/>
  <c r="L73" i="5"/>
  <c r="L70" i="5"/>
  <c r="L108" i="5"/>
  <c r="L295" i="5"/>
  <c r="L59" i="5"/>
  <c r="L253" i="5"/>
  <c r="L197" i="5"/>
  <c r="L203" i="5"/>
  <c r="L120" i="5"/>
  <c r="L184" i="5"/>
  <c r="L264" i="5"/>
  <c r="L191" i="5"/>
  <c r="L269" i="5"/>
  <c r="L288" i="5"/>
  <c r="L147" i="5"/>
  <c r="L31" i="5"/>
  <c r="L115" i="5"/>
  <c r="L140" i="5" l="1"/>
  <c r="L142" i="5"/>
  <c r="L235" i="5"/>
  <c r="L80" i="5"/>
  <c r="L121" i="5"/>
  <c r="L150" i="5"/>
  <c r="L153" i="5"/>
  <c r="L152" i="5"/>
  <c r="L151" i="5"/>
  <c r="L125" i="5"/>
  <c r="L127" i="5"/>
  <c r="L126" i="5"/>
  <c r="L124" i="5"/>
  <c r="L78" i="5"/>
  <c r="L81" i="5"/>
  <c r="L79" i="5"/>
  <c r="L77" i="5"/>
  <c r="L233" i="5"/>
  <c r="L88" i="5"/>
  <c r="L315" i="5"/>
  <c r="L51" i="5"/>
  <c r="L64" i="5"/>
  <c r="L109" i="5"/>
  <c r="L188" i="5"/>
  <c r="L198" i="5"/>
  <c r="L270" i="5"/>
  <c r="L183" i="5"/>
  <c r="L224" i="5"/>
  <c r="L239" i="5"/>
  <c r="L313" i="5"/>
  <c r="L87" i="5"/>
  <c r="L204" i="5"/>
  <c r="L57" i="5"/>
  <c r="L90" i="5"/>
  <c r="L146" i="5"/>
  <c r="L221" i="5"/>
  <c r="L287" i="5"/>
  <c r="L63" i="5"/>
  <c r="L65" i="5"/>
  <c r="L189" i="5"/>
  <c r="L286" i="5"/>
  <c r="L167" i="5"/>
  <c r="L249" i="5"/>
  <c r="L201" i="5"/>
  <c r="L35" i="5"/>
  <c r="L145" i="5"/>
  <c r="L43" i="5"/>
  <c r="L240" i="5"/>
  <c r="L49" i="5"/>
  <c r="L110" i="5"/>
  <c r="L46" i="5"/>
  <c r="L36" i="5"/>
  <c r="L53" i="5"/>
  <c r="L179" i="5"/>
  <c r="L52" i="5"/>
  <c r="L39" i="5"/>
  <c r="L42" i="5"/>
  <c r="L37" i="5"/>
  <c r="L29" i="5"/>
  <c r="L196" i="5"/>
  <c r="L170" i="5"/>
  <c r="L172" i="5"/>
  <c r="L223" i="5"/>
  <c r="L243" i="5"/>
  <c r="L267" i="5"/>
  <c r="L165" i="5"/>
  <c r="L294" i="5"/>
  <c r="L217" i="5"/>
  <c r="L67" i="5"/>
  <c r="L177" i="5"/>
  <c r="L222" i="5"/>
  <c r="L166" i="5"/>
  <c r="L252" i="5"/>
  <c r="L293" i="5"/>
  <c r="L262" i="5"/>
  <c r="L216" i="5"/>
  <c r="L173" i="5"/>
  <c r="L299" i="5"/>
  <c r="L261" i="5"/>
  <c r="L113" i="5"/>
  <c r="L314" i="5"/>
  <c r="L185" i="5"/>
  <c r="L58" i="5"/>
  <c r="L60" i="5"/>
  <c r="L117" i="5"/>
  <c r="L44" i="5"/>
  <c r="L91" i="5"/>
  <c r="L298" i="5"/>
  <c r="L176" i="5"/>
  <c r="L251" i="5"/>
  <c r="L114" i="5"/>
  <c r="L45" i="5"/>
  <c r="L190" i="5"/>
  <c r="L268" i="5"/>
  <c r="L164" i="5"/>
  <c r="L250" i="5"/>
  <c r="L202" i="5"/>
  <c r="L32" i="5"/>
  <c r="L192" i="5"/>
  <c r="L289" i="5"/>
  <c r="L50" i="5"/>
  <c r="L28" i="5"/>
  <c r="L178" i="5"/>
  <c r="L30" i="5"/>
  <c r="L38" i="5"/>
  <c r="L107" i="5"/>
  <c r="L238" i="5"/>
  <c r="L205" i="5"/>
  <c r="L244" i="5"/>
  <c r="L218" i="5"/>
  <c r="L116" i="5"/>
  <c r="L182" i="5"/>
  <c r="L292" i="5"/>
  <c r="L316" i="5"/>
  <c r="L195" i="5"/>
  <c r="L214" i="5"/>
  <c r="L171" i="5"/>
  <c r="L263" i="5"/>
  <c r="L245" i="5"/>
  <c r="L56" i="5"/>
  <c r="L66" i="5"/>
  <c r="L89" i="5"/>
  <c r="O44" i="3" l="1"/>
  <c r="Q44" i="3"/>
  <c r="O12" i="3"/>
  <c r="Q12" i="3" s="1"/>
  <c r="O40" i="3"/>
  <c r="O9" i="3"/>
  <c r="Q9" i="3" s="1"/>
  <c r="O29" i="3"/>
  <c r="O10" i="3"/>
  <c r="Q10" i="3" s="1"/>
  <c r="O41" i="3"/>
  <c r="O23" i="3"/>
  <c r="O26" i="3"/>
  <c r="O22" i="3"/>
  <c r="O30" i="3"/>
  <c r="O35" i="3"/>
  <c r="O42" i="3"/>
  <c r="O24" i="3"/>
  <c r="O31" i="3"/>
  <c r="O36" i="3"/>
  <c r="O18" i="3"/>
  <c r="O8" i="3"/>
  <c r="Q8" i="3" s="1"/>
  <c r="O43" i="3"/>
  <c r="O25" i="3"/>
  <c r="O37" i="3"/>
  <c r="O19" i="3"/>
  <c r="O32" i="3"/>
  <c r="O13" i="3"/>
  <c r="Q13" i="3" s="1"/>
  <c r="O45" i="3"/>
  <c r="O38" i="3"/>
  <c r="O20" i="3"/>
  <c r="O17" i="3"/>
  <c r="O33" i="3"/>
  <c r="O15" i="3"/>
  <c r="O46" i="3"/>
  <c r="O27" i="3"/>
  <c r="O7" i="3"/>
  <c r="Q7" i="3" s="1"/>
  <c r="O39" i="3"/>
  <c r="O34" i="3"/>
  <c r="O16" i="3"/>
  <c r="O11" i="3"/>
  <c r="Q11" i="3" s="1"/>
</calcChain>
</file>

<file path=xl/sharedStrings.xml><?xml version="1.0" encoding="utf-8"?>
<sst xmlns="http://schemas.openxmlformats.org/spreadsheetml/2006/main" count="855" uniqueCount="164">
  <si>
    <t>Razzmatazz</t>
  </si>
  <si>
    <t>tubs</t>
  </si>
  <si>
    <t>Strawberries Wild</t>
  </si>
  <si>
    <t>Peach Pleasure</t>
  </si>
  <si>
    <t>Banana Berry</t>
  </si>
  <si>
    <t>Aloha Pineapple</t>
  </si>
  <si>
    <t>Juices</t>
  </si>
  <si>
    <t>Yield/Gallon</t>
  </si>
  <si>
    <t>Liquids</t>
  </si>
  <si>
    <t>Yield/Unit</t>
  </si>
  <si>
    <t>Soymilk</t>
  </si>
  <si>
    <t>Lower Calorie Dairy Base</t>
  </si>
  <si>
    <t>Frozen Dairy</t>
  </si>
  <si>
    <t>Lime Sherbet</t>
  </si>
  <si>
    <t>Orange Sherbet</t>
  </si>
  <si>
    <t>Pineapple Sherbet</t>
  </si>
  <si>
    <t>Raspberry Sherbet</t>
  </si>
  <si>
    <t>Sorbet</t>
  </si>
  <si>
    <t>IQF Fruits</t>
  </si>
  <si>
    <t>Blueberries</t>
  </si>
  <si>
    <t>Bananas</t>
  </si>
  <si>
    <t>Mangos</t>
  </si>
  <si>
    <t>Peaches</t>
  </si>
  <si>
    <t>Raspberries</t>
  </si>
  <si>
    <t>Strawberries</t>
  </si>
  <si>
    <t>Other</t>
  </si>
  <si>
    <t>Peanut Butter</t>
  </si>
  <si>
    <t>Mango-A-Go-Go</t>
  </si>
  <si>
    <t>Orange Dream Machine</t>
  </si>
  <si>
    <t>Strawberry Surf Rider</t>
  </si>
  <si>
    <t>Classics</t>
  </si>
  <si>
    <t>All Fruit Smoothies</t>
  </si>
  <si>
    <t>Mega Mango</t>
  </si>
  <si>
    <t>Strawberry Whirl</t>
  </si>
  <si>
    <t>Acai Juice</t>
  </si>
  <si>
    <t>cases</t>
  </si>
  <si>
    <t>Pineapple Juice</t>
  </si>
  <si>
    <t>Apple Strawberry Juice</t>
  </si>
  <si>
    <t>Frozen Yogurt</t>
  </si>
  <si>
    <t>Passion Mango Juice</t>
  </si>
  <si>
    <t>Orange Juice</t>
  </si>
  <si>
    <t>Peach Juice</t>
  </si>
  <si>
    <t>Quantity</t>
  </si>
  <si>
    <t>Smoothie</t>
  </si>
  <si>
    <t>Caribbean Passion</t>
  </si>
  <si>
    <t>Chocolate Moo'd</t>
  </si>
  <si>
    <t>Peanut Butter Moo'd</t>
  </si>
  <si>
    <t>Ingredient</t>
  </si>
  <si>
    <t>Usage Amount</t>
  </si>
  <si>
    <t>Concentrates</t>
  </si>
  <si>
    <t>Liquids &amp; Other</t>
  </si>
  <si>
    <t>gallons</t>
  </si>
  <si>
    <t>Smoothie Ingredient Usage Worksheet</t>
  </si>
  <si>
    <t>Enter number of smoothies made in the lines given below to calculate amount of ingredients used.</t>
  </si>
  <si>
    <t>Pomegranate Paradise</t>
  </si>
  <si>
    <t>Peach Perfection</t>
  </si>
  <si>
    <t>Pomegranate Juice</t>
  </si>
  <si>
    <t>BIBs</t>
  </si>
  <si>
    <t>Lemonade</t>
  </si>
  <si>
    <t>Paper Goods</t>
  </si>
  <si>
    <t>case count</t>
  </si>
  <si>
    <t>16 oz cups</t>
  </si>
  <si>
    <t>straws - 7 3/4"</t>
  </si>
  <si>
    <t>straws - 10 1/2"</t>
  </si>
  <si>
    <t>1/2 straws - 10 1/2"</t>
  </si>
  <si>
    <t>1r</t>
  </si>
  <si>
    <t>2r</t>
  </si>
  <si>
    <t>2b</t>
  </si>
  <si>
    <t>2g</t>
  </si>
  <si>
    <t>1b</t>
  </si>
  <si>
    <t>1g</t>
  </si>
  <si>
    <t># Red Scps</t>
  </si>
  <si>
    <t># Blue Scps</t>
  </si>
  <si>
    <t>Acai Super-Antioxidant</t>
  </si>
  <si>
    <t>MIL Aloha Pineapple</t>
  </si>
  <si>
    <t>Apple n Greens</t>
  </si>
  <si>
    <t>Green Vegetable Juice</t>
  </si>
  <si>
    <t>MIL Banana Berry</t>
  </si>
  <si>
    <t>Mixed Berry Juice</t>
  </si>
  <si>
    <t>Red Vegetable Juice</t>
  </si>
  <si>
    <t>MIL Caribbean Passion</t>
  </si>
  <si>
    <t>Chocolate Base</t>
  </si>
  <si>
    <t>Peach Mango</t>
  </si>
  <si>
    <t>MIL Peach Pleasure</t>
  </si>
  <si>
    <t>Protein Berry Workout Soy</t>
  </si>
  <si>
    <t>Protein Berry Workout Whey</t>
  </si>
  <si>
    <t>MIL Razzmatazz</t>
  </si>
  <si>
    <t>MIL Strawberries Wild</t>
  </si>
  <si>
    <t>3r</t>
  </si>
  <si>
    <t>3g</t>
  </si>
  <si>
    <t>3b</t>
  </si>
  <si>
    <t>4r</t>
  </si>
  <si>
    <t>4b</t>
  </si>
  <si>
    <t>4g</t>
  </si>
  <si>
    <t>Fit N Fruitful</t>
  </si>
  <si>
    <t>Strawberry Raspberry Banana</t>
  </si>
  <si>
    <t>Fruit &amp; Veggie</t>
  </si>
  <si>
    <t>Berry UpBEET</t>
  </si>
  <si>
    <t>Orange C-Booster</t>
  </si>
  <si>
    <t>Creamy Treats</t>
  </si>
  <si>
    <t>MIL Classics</t>
  </si>
  <si>
    <t>MIL Mango-A-Go-Go</t>
  </si>
  <si>
    <t>MIL Strawberry Surf Rider</t>
  </si>
  <si>
    <t>units</t>
  </si>
  <si>
    <t># Green Scps</t>
  </si>
  <si>
    <t>22 oz cups</t>
  </si>
  <si>
    <t>Tropical Harvest</t>
  </si>
  <si>
    <t>Yellow Vegetable Juice</t>
  </si>
  <si>
    <t>Functionals</t>
  </si>
  <si>
    <t>jamba Kids</t>
  </si>
  <si>
    <t>Strawberries Gone Bananas</t>
  </si>
  <si>
    <t>Blueberry Strawberry Blast-Off</t>
  </si>
  <si>
    <t>Poppin Peach Mango</t>
  </si>
  <si>
    <t>Berry Beet It</t>
  </si>
  <si>
    <t>Small</t>
  </si>
  <si>
    <t>Medium</t>
  </si>
  <si>
    <t>Large</t>
  </si>
  <si>
    <t>Kids / 12</t>
  </si>
  <si>
    <t>K / 12</t>
  </si>
  <si>
    <t>L</t>
  </si>
  <si>
    <t>Greek Yogurt</t>
  </si>
  <si>
    <t>Berry Bowl</t>
  </si>
  <si>
    <t>Chunky Strawberry Bowl</t>
  </si>
  <si>
    <t>Mango Peach Bowl</t>
  </si>
  <si>
    <t>28 oz cups</t>
  </si>
  <si>
    <t>16 oz lids</t>
  </si>
  <si>
    <t>22 oz lids</t>
  </si>
  <si>
    <t>28 oz lids</t>
  </si>
  <si>
    <t>kids cups</t>
  </si>
  <si>
    <t>Kale (IQF)</t>
  </si>
  <si>
    <t>9 oz Paper Goods (based on Power size)</t>
  </si>
  <si>
    <t>9 oz cups</t>
  </si>
  <si>
    <t>9 oz lids</t>
  </si>
  <si>
    <t>Milk 2%</t>
  </si>
  <si>
    <t>Kale-ribbean Breeze</t>
  </si>
  <si>
    <t>Whole Food Nutrition</t>
  </si>
  <si>
    <t>PB Chocolate Love</t>
  </si>
  <si>
    <t>Acai Berry Bowl</t>
  </si>
  <si>
    <t>Energy Bowls</t>
  </si>
  <si>
    <t>Tropical Acai Bowl</t>
  </si>
  <si>
    <t>Acai Primo Bowl</t>
  </si>
  <si>
    <t>Strawberry Greek Yogurt Bowl</t>
  </si>
  <si>
    <t>Blueberry Banana Greek Yogurt Bowl</t>
  </si>
  <si>
    <t>Matcha Green Tea Blast</t>
  </si>
  <si>
    <t>Kids cups</t>
  </si>
  <si>
    <t>16 oz clear cups</t>
  </si>
  <si>
    <t>straw - Kids</t>
  </si>
  <si>
    <t>straws - Kids</t>
  </si>
  <si>
    <t>16 oz clear lids</t>
  </si>
  <si>
    <t>Honey</t>
  </si>
  <si>
    <t># Red Scps / case</t>
  </si>
  <si>
    <t>Almonds</t>
  </si>
  <si>
    <t>Coconut</t>
  </si>
  <si>
    <t>Fresh Blueberries</t>
  </si>
  <si>
    <t>Fresh Strawberries</t>
  </si>
  <si>
    <t>Acai Concentrate</t>
  </si>
  <si>
    <t>v9.14</t>
  </si>
  <si>
    <t>Fresh Bananas</t>
  </si>
  <si>
    <t>S / 16</t>
  </si>
  <si>
    <t>M / 24</t>
  </si>
  <si>
    <t>Granola</t>
  </si>
  <si>
    <t>Fresh Pineapple</t>
  </si>
  <si>
    <t>bags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</si>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</sst>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</font>
    <font>
      <sz val="10"/>
      <name val="Book Antiqua"/>
      <family val="1"/>
    </font>
    <font>
      <b/>
      <sz val="10"/>
      <name val="Book Antiqua"/>
      <family val="1"/>
    </font>
    <font>
      <b/>
      <u/>
      <sz val="11"/>
      <name val="Book Antiqua"/>
      <family val="1"/>
    </font>
    <font>
      <b/>
      <sz val="12"/>
      <name val="Book Antiqua"/>
      <family val="1"/>
    </font>
    <font>
      <b/>
      <u/>
      <sz val="10"/>
      <name val="Book Antiqua"/>
      <family val="1"/>
    </font>
    <font>
      <b/>
      <sz val="11"/>
      <name val="Book Antiqua"/>
      <family val="1"/>
    </font>
    <font>
      <sz val="10"/>
      <name val="Arial"/>
      <family val="2"/>
    </font>
    <font>
      <sz val="8"/>
      <color theme="0" tint="-0.34998626667073579"/>
      <name val="Book Antiqua"/>
      <family val="1"/>
    </font>
    <font>
      <sz val="10"/>
      <color rgb="FF111111"/>
      <name val="Inherit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2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0" xfId="0" applyFont="1" applyBorder="1"/>
    <xf numFmtId="0" fontId="6" fillId="2" borderId="0" xfId="0" applyFont="1" applyFill="1" applyBorder="1"/>
    <xf numFmtId="0" fontId="5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1" fillId="0" borderId="0" xfId="0" applyFont="1" applyFill="1"/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Alignment="1" applyProtection="1">
      <alignment horizontal="center"/>
      <protection hidden="1"/>
    </xf>
    <xf numFmtId="0" fontId="1" fillId="2" borderId="0" xfId="0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1" fillId="3" borderId="0" xfId="0" applyFont="1" applyFill="1" applyProtection="1">
      <protection hidden="1"/>
    </xf>
    <xf numFmtId="0" fontId="1" fillId="3" borderId="0" xfId="0" applyFont="1" applyFill="1"/>
    <xf numFmtId="0" fontId="0" fillId="0" borderId="0" xfId="0" applyAlignment="1" applyProtection="1">
      <alignment horizontal="center"/>
    </xf>
    <xf numFmtId="0" fontId="0" fillId="0" borderId="0" xfId="0" applyProtection="1"/>
    <xf numFmtId="0" fontId="7" fillId="0" borderId="0" xfId="0" applyFont="1" applyProtection="1"/>
    <xf numFmtId="0" fontId="0" fillId="0" borderId="0" xfId="0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/>
      <protection hidden="1"/>
    </xf>
    <xf numFmtId="2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2" fontId="1" fillId="0" borderId="0" xfId="0" applyNumberFormat="1" applyFont="1" applyFill="1" applyAlignment="1" applyProtection="1">
      <alignment horizontal="center"/>
      <protection hidden="1"/>
    </xf>
    <xf numFmtId="0" fontId="8" fillId="0" borderId="0" xfId="0" applyFont="1" applyAlignment="1">
      <alignment horizontal="right"/>
    </xf>
    <xf numFmtId="0" fontId="1" fillId="0" borderId="3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4" borderId="0" xfId="0" applyFill="1" applyProtection="1"/>
    <xf numFmtId="0" fontId="0" fillId="4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horizontal="center"/>
    </xf>
    <xf numFmtId="0" fontId="0" fillId="4" borderId="0" xfId="0" applyFill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Fill="1" applyProtection="1"/>
    <xf numFmtId="0" fontId="0" fillId="0" borderId="0" xfId="0" applyFont="1" applyProtection="1"/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/>
    <xf numFmtId="1" fontId="1" fillId="3" borderId="0" xfId="0" applyNumberFormat="1" applyFont="1" applyFill="1" applyAlignment="1">
      <alignment horizontal="center"/>
    </xf>
    <xf numFmtId="0" fontId="1" fillId="0" borderId="1" xfId="0" quotePrefix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 vertical="center" indent="2"/>
    </xf>
    <xf numFmtId="0" fontId="9" fillId="0" borderId="0" xfId="0" applyFont="1" applyProtection="1"/>
    <xf numFmtId="1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72"/>
  <sheetViews>
    <sheetView showGridLines="0" tabSelected="1" workbookViewId="0">
      <selection activeCell="F36" sqref="F36"/>
    </sheetView>
  </sheetViews>
  <sheetFormatPr defaultRowHeight="13.5"/>
  <cols>
    <col min="1" max="1" width="1.140625" style="1" customWidth="1"/>
    <col min="2" max="2" width="32.7109375" style="1" bestFit="1" customWidth="1"/>
    <col min="3" max="3" width="1.7109375" style="1" customWidth="1"/>
    <col min="4" max="4" width="6.5703125" style="8" customWidth="1"/>
    <col min="5" max="5" width="1.7109375" style="1" customWidth="1"/>
    <col min="6" max="6" width="6.5703125" style="8" customWidth="1"/>
    <col min="7" max="7" width="1.7109375" style="1" customWidth="1"/>
    <col min="8" max="8" width="6.5703125" style="8" customWidth="1"/>
    <col min="9" max="9" width="1.7109375" style="1" customWidth="1"/>
    <col min="10" max="10" width="6.5703125" style="8" customWidth="1"/>
    <col min="11" max="13" width="1.140625" style="1" customWidth="1"/>
    <col min="14" max="14" width="24.28515625" style="1" customWidth="1"/>
    <col min="15" max="15" width="9.7109375" style="8" customWidth="1"/>
    <col min="16" max="16" width="8" style="1" bestFit="1" customWidth="1"/>
    <col min="17" max="17" width="9.7109375" style="1" customWidth="1"/>
    <col min="18" max="18" width="6" style="1" customWidth="1"/>
    <col min="19" max="16384" width="9.140625" style="1"/>
  </cols>
  <sheetData>
    <row r="1" spans="1:18" ht="16.5">
      <c r="A1" s="6" t="s">
        <v>52</v>
      </c>
      <c r="C1" s="6"/>
      <c r="E1" s="6"/>
      <c r="G1" s="6"/>
      <c r="I1" s="6"/>
    </row>
    <row r="2" spans="1:18" ht="7.5" customHeight="1"/>
    <row r="3" spans="1:18" ht="12.75" customHeight="1">
      <c r="C3" s="2" t="s">
        <v>53</v>
      </c>
      <c r="D3" s="2"/>
    </row>
    <row r="4" spans="1:18" ht="13.5" customHeight="1"/>
    <row r="5" spans="1:18" ht="15">
      <c r="B5" s="10" t="s">
        <v>43</v>
      </c>
      <c r="C5" s="10"/>
      <c r="D5" s="10"/>
      <c r="E5" s="86" t="s">
        <v>42</v>
      </c>
      <c r="F5" s="86"/>
      <c r="G5" s="86"/>
      <c r="H5" s="86"/>
      <c r="I5" s="86"/>
      <c r="J5" s="86"/>
      <c r="K5" s="13"/>
      <c r="L5" s="14"/>
      <c r="M5" s="9"/>
      <c r="N5" s="10" t="s">
        <v>47</v>
      </c>
      <c r="O5" s="86" t="s">
        <v>48</v>
      </c>
      <c r="P5" s="86"/>
    </row>
    <row r="6" spans="1:18" ht="13.5" customHeight="1">
      <c r="B6" s="74" t="s">
        <v>30</v>
      </c>
      <c r="C6" s="62"/>
      <c r="D6" s="75" t="s">
        <v>117</v>
      </c>
      <c r="F6" s="5" t="s">
        <v>114</v>
      </c>
      <c r="H6" s="5" t="s">
        <v>115</v>
      </c>
      <c r="J6" s="5" t="s">
        <v>116</v>
      </c>
      <c r="K6" s="7"/>
      <c r="L6" s="15"/>
      <c r="M6" s="7"/>
      <c r="N6" s="7" t="s">
        <v>49</v>
      </c>
    </row>
    <row r="7" spans="1:18">
      <c r="B7" s="62" t="s">
        <v>5</v>
      </c>
      <c r="C7" s="62"/>
      <c r="D7" s="76"/>
      <c r="F7" s="20"/>
      <c r="H7" s="20"/>
      <c r="J7" s="20"/>
      <c r="L7" s="4"/>
      <c r="N7" s="1" t="s">
        <v>37</v>
      </c>
      <c r="O7" s="24">
        <f>SUMPRODUCT(--(Smoothies!$B$2:$B$316=N7),--(Smoothies!$L$2:$L$316))</f>
        <v>0</v>
      </c>
      <c r="P7" s="1" t="s">
        <v>51</v>
      </c>
      <c r="Q7" s="24">
        <f t="shared" ref="Q7:Q13" si="0">O7*4/12</f>
        <v>0</v>
      </c>
      <c r="R7" s="1" t="s">
        <v>57</v>
      </c>
    </row>
    <row r="8" spans="1:18">
      <c r="B8" s="62" t="s">
        <v>4</v>
      </c>
      <c r="C8" s="62"/>
      <c r="D8" s="61"/>
      <c r="F8" s="20"/>
      <c r="H8" s="20"/>
      <c r="J8" s="20"/>
      <c r="L8" s="4"/>
      <c r="N8" s="4" t="s">
        <v>39</v>
      </c>
      <c r="O8" s="27">
        <f>SUMPRODUCT(--(Smoothies!$B$2:$B$316=N8),--(Smoothies!$L$2:$L$316))</f>
        <v>3.1206657420249657</v>
      </c>
      <c r="P8" s="4" t="s">
        <v>51</v>
      </c>
      <c r="Q8" s="16">
        <f t="shared" si="0"/>
        <v>1.040221914008322</v>
      </c>
      <c r="R8" s="4" t="s">
        <v>57</v>
      </c>
    </row>
    <row r="9" spans="1:18">
      <c r="B9" s="62" t="s">
        <v>44</v>
      </c>
      <c r="C9" s="62"/>
      <c r="D9" s="61"/>
      <c r="F9" s="20"/>
      <c r="H9" s="20"/>
      <c r="J9" s="20"/>
      <c r="L9" s="4"/>
      <c r="N9" s="1" t="s">
        <v>41</v>
      </c>
      <c r="O9" s="24">
        <f>SUMPRODUCT(--(Smoothies!$B$2:$B$316=N9),--(Smoothies!$L$2:$L$316))</f>
        <v>0</v>
      </c>
      <c r="P9" s="1" t="s">
        <v>51</v>
      </c>
      <c r="Q9" s="24">
        <f t="shared" si="0"/>
        <v>0</v>
      </c>
      <c r="R9" s="1" t="s">
        <v>57</v>
      </c>
    </row>
    <row r="10" spans="1:18">
      <c r="B10" s="62" t="s">
        <v>27</v>
      </c>
      <c r="C10" s="62"/>
      <c r="D10" s="61"/>
      <c r="F10" s="20"/>
      <c r="H10" s="20"/>
      <c r="J10" s="20"/>
      <c r="L10" s="4"/>
      <c r="N10" s="4" t="s">
        <v>36</v>
      </c>
      <c r="O10" s="27">
        <f>SUMPRODUCT(--(Smoothies!$B$2:$B$316=N10),--(Smoothies!$L$2:$L$316))</f>
        <v>0</v>
      </c>
      <c r="P10" s="4" t="s">
        <v>51</v>
      </c>
      <c r="Q10" s="16">
        <f>O10*4/12</f>
        <v>0</v>
      </c>
      <c r="R10" s="4" t="s">
        <v>57</v>
      </c>
    </row>
    <row r="11" spans="1:18">
      <c r="B11" s="62" t="s">
        <v>3</v>
      </c>
      <c r="C11" s="62"/>
      <c r="D11" s="61"/>
      <c r="F11" s="20"/>
      <c r="H11" s="20"/>
      <c r="J11" s="20"/>
      <c r="L11" s="4"/>
      <c r="N11" s="1" t="s">
        <v>78</v>
      </c>
      <c r="O11" s="24">
        <f>SUMPRODUCT(--(Smoothies!$B$2:$B$316=N11),--(Smoothies!$L$2:$L$316))</f>
        <v>0</v>
      </c>
      <c r="P11" s="1" t="s">
        <v>51</v>
      </c>
      <c r="Q11" s="24">
        <f t="shared" si="0"/>
        <v>0</v>
      </c>
      <c r="R11" s="1" t="s">
        <v>57</v>
      </c>
    </row>
    <row r="12" spans="1:18">
      <c r="B12" s="62" t="s">
        <v>0</v>
      </c>
      <c r="C12" s="62"/>
      <c r="D12" s="61"/>
      <c r="F12" s="20"/>
      <c r="H12" s="20"/>
      <c r="J12" s="20"/>
      <c r="L12" s="4"/>
      <c r="N12" s="4" t="s">
        <v>34</v>
      </c>
      <c r="O12" s="27">
        <f>SUMPRODUCT(--(Smoothies!$B$2:$B$316=N12),--(Smoothies!$L$2:$L$316))+SUMPRODUCT(--(Smoothies!$B$2:$B$316="Acai Concentrate"),--(Smoothies!$L$2:$L$316))</f>
        <v>0</v>
      </c>
      <c r="P12" s="4" t="s">
        <v>51</v>
      </c>
      <c r="Q12" s="16">
        <f t="shared" si="0"/>
        <v>0</v>
      </c>
      <c r="R12" s="4" t="s">
        <v>57</v>
      </c>
    </row>
    <row r="13" spans="1:18">
      <c r="B13" s="62" t="s">
        <v>2</v>
      </c>
      <c r="C13" s="62"/>
      <c r="D13" s="61"/>
      <c r="F13" s="20"/>
      <c r="H13" s="20"/>
      <c r="J13" s="20"/>
      <c r="L13" s="4"/>
      <c r="N13" s="22" t="s">
        <v>56</v>
      </c>
      <c r="O13" s="24">
        <f>SUMPRODUCT(--(Smoothies!$B$2:$B$316=N13),--(Smoothies!$L$2:$L$316))</f>
        <v>0</v>
      </c>
      <c r="P13" s="22" t="s">
        <v>51</v>
      </c>
      <c r="Q13" s="24">
        <f t="shared" si="0"/>
        <v>0</v>
      </c>
      <c r="R13" s="1" t="s">
        <v>57</v>
      </c>
    </row>
    <row r="14" spans="1:18" ht="15">
      <c r="B14" s="62" t="s">
        <v>29</v>
      </c>
      <c r="C14" s="62"/>
      <c r="D14" s="61"/>
      <c r="F14" s="20"/>
      <c r="H14" s="20"/>
      <c r="J14" s="20"/>
      <c r="L14" s="4"/>
      <c r="N14" s="7" t="s">
        <v>12</v>
      </c>
      <c r="O14" s="24"/>
    </row>
    <row r="15" spans="1:18" ht="15">
      <c r="B15" s="74" t="s">
        <v>100</v>
      </c>
      <c r="C15" s="62"/>
      <c r="D15" s="61"/>
      <c r="F15" s="21"/>
      <c r="G15" s="3"/>
      <c r="H15" s="21"/>
      <c r="I15" s="3"/>
      <c r="J15" s="21"/>
      <c r="L15" s="4"/>
      <c r="N15" s="18" t="s">
        <v>38</v>
      </c>
      <c r="O15" s="24">
        <f>SUMPRODUCT(--(Smoothies!$B$2:$B$316=N15),--(Smoothies!$L$2:$L$316))</f>
        <v>0</v>
      </c>
      <c r="P15" s="1" t="s">
        <v>1</v>
      </c>
    </row>
    <row r="16" spans="1:18">
      <c r="B16" s="62" t="s">
        <v>74</v>
      </c>
      <c r="C16" s="62"/>
      <c r="D16" s="61"/>
      <c r="F16" s="19"/>
      <c r="H16" s="19"/>
      <c r="J16" s="19"/>
      <c r="L16" s="4"/>
      <c r="N16" s="28" t="s">
        <v>13</v>
      </c>
      <c r="O16" s="27">
        <f>SUMPRODUCT(--(Smoothies!$B$2:$B$316=N16),--(Smoothies!$L$2:$L$316))</f>
        <v>0</v>
      </c>
      <c r="P16" s="29" t="s">
        <v>1</v>
      </c>
    </row>
    <row r="17" spans="2:16">
      <c r="B17" s="62" t="s">
        <v>77</v>
      </c>
      <c r="C17" s="62"/>
      <c r="D17" s="61"/>
      <c r="F17" s="20"/>
      <c r="H17" s="20"/>
      <c r="J17" s="20"/>
      <c r="L17" s="4"/>
      <c r="N17" s="18" t="s">
        <v>14</v>
      </c>
      <c r="O17" s="24">
        <f>SUMPRODUCT(--(Smoothies!$B$2:$B$316=N17),--(Smoothies!$L$2:$L$316))</f>
        <v>0</v>
      </c>
      <c r="P17" s="1" t="s">
        <v>1</v>
      </c>
    </row>
    <row r="18" spans="2:16">
      <c r="B18" s="62" t="s">
        <v>80</v>
      </c>
      <c r="C18" s="62"/>
      <c r="D18" s="61"/>
      <c r="F18" s="20"/>
      <c r="H18" s="20"/>
      <c r="J18" s="20"/>
      <c r="L18" s="4"/>
      <c r="N18" s="28" t="s">
        <v>15</v>
      </c>
      <c r="O18" s="27">
        <f>SUMPRODUCT(--(Smoothies!$B$2:$B$316=N18),--(Smoothies!$L$2:$L$316))</f>
        <v>0</v>
      </c>
      <c r="P18" s="29" t="s">
        <v>1</v>
      </c>
    </row>
    <row r="19" spans="2:16">
      <c r="B19" s="62" t="s">
        <v>101</v>
      </c>
      <c r="C19" s="62"/>
      <c r="D19" s="61"/>
      <c r="F19" s="20"/>
      <c r="H19" s="20"/>
      <c r="J19" s="20"/>
      <c r="L19" s="4"/>
      <c r="N19" s="18" t="s">
        <v>16</v>
      </c>
      <c r="O19" s="24">
        <f>SUMPRODUCT(--(Smoothies!$B$2:$B$316=N19),--(Smoothies!$L$2:$L$316))</f>
        <v>0</v>
      </c>
      <c r="P19" s="1" t="s">
        <v>1</v>
      </c>
    </row>
    <row r="20" spans="2:16">
      <c r="B20" s="62" t="s">
        <v>83</v>
      </c>
      <c r="C20" s="62"/>
      <c r="D20" s="61"/>
      <c r="F20" s="20"/>
      <c r="H20" s="20"/>
      <c r="J20" s="20"/>
      <c r="L20" s="4"/>
      <c r="N20" s="28" t="s">
        <v>17</v>
      </c>
      <c r="O20" s="27">
        <f>SUMPRODUCT(--(Smoothies!$B$2:$B$316=N20),--(Smoothies!$L$2:$L$316))</f>
        <v>0</v>
      </c>
      <c r="P20" s="29" t="s">
        <v>1</v>
      </c>
    </row>
    <row r="21" spans="2:16" ht="15">
      <c r="B21" s="62" t="s">
        <v>86</v>
      </c>
      <c r="C21" s="62"/>
      <c r="D21" s="61"/>
      <c r="F21" s="20"/>
      <c r="H21" s="20"/>
      <c r="J21" s="20"/>
      <c r="L21" s="4"/>
      <c r="N21" s="7" t="s">
        <v>18</v>
      </c>
      <c r="O21" s="24"/>
    </row>
    <row r="22" spans="2:16">
      <c r="B22" s="62" t="s">
        <v>87</v>
      </c>
      <c r="C22" s="62"/>
      <c r="D22" s="61"/>
      <c r="F22" s="20"/>
      <c r="H22" s="20"/>
      <c r="J22" s="20"/>
      <c r="L22" s="4"/>
      <c r="N22" s="1" t="s">
        <v>20</v>
      </c>
      <c r="O22" s="24">
        <f>SUMPRODUCT(--(Smoothies!$B$2:$B$316=N22),--(Smoothies!$L$2:$L$316))</f>
        <v>0</v>
      </c>
      <c r="P22" s="1" t="s">
        <v>35</v>
      </c>
    </row>
    <row r="23" spans="2:16">
      <c r="B23" s="62" t="s">
        <v>102</v>
      </c>
      <c r="C23" s="62"/>
      <c r="D23" s="61"/>
      <c r="F23" s="20"/>
      <c r="H23" s="20"/>
      <c r="J23" s="20"/>
      <c r="L23" s="4"/>
      <c r="N23" s="4" t="s">
        <v>19</v>
      </c>
      <c r="O23" s="27">
        <f>SUMPRODUCT(--(Smoothies!$B$2:$B$316=N23),--(Smoothies!$L$2:$L$316))</f>
        <v>0</v>
      </c>
      <c r="P23" s="4" t="s">
        <v>35</v>
      </c>
    </row>
    <row r="24" spans="2:16" ht="15">
      <c r="B24" s="74" t="s">
        <v>31</v>
      </c>
      <c r="C24" s="62"/>
      <c r="D24" s="61"/>
      <c r="F24" s="11"/>
      <c r="H24" s="11"/>
      <c r="J24" s="11"/>
      <c r="K24" s="7"/>
      <c r="L24" s="4"/>
      <c r="N24" s="1" t="s">
        <v>21</v>
      </c>
      <c r="O24" s="24">
        <f>SUMPRODUCT(--(Smoothies!$B$2:$B$316=N24),--(Smoothies!$L$2:$L$316))</f>
        <v>3.5294117647058822</v>
      </c>
      <c r="P24" s="1" t="s">
        <v>35</v>
      </c>
    </row>
    <row r="25" spans="2:16" ht="15">
      <c r="B25" s="62" t="s">
        <v>32</v>
      </c>
      <c r="C25" s="62"/>
      <c r="D25" s="61"/>
      <c r="F25" s="19"/>
      <c r="H25" s="19"/>
      <c r="J25" s="19"/>
      <c r="L25" s="15"/>
      <c r="M25" s="7"/>
      <c r="N25" s="4" t="s">
        <v>22</v>
      </c>
      <c r="O25" s="27">
        <f>SUMPRODUCT(--(Smoothies!$B$2:$B$316=N25),--(Smoothies!$L$2:$L$316))</f>
        <v>2.3560209424083771</v>
      </c>
      <c r="P25" s="4" t="s">
        <v>35</v>
      </c>
    </row>
    <row r="26" spans="2:16">
      <c r="B26" s="62" t="s">
        <v>55</v>
      </c>
      <c r="C26" s="62"/>
      <c r="D26" s="61"/>
      <c r="F26" s="19"/>
      <c r="H26" s="19"/>
      <c r="J26" s="19"/>
      <c r="L26" s="4"/>
      <c r="N26" s="1" t="s">
        <v>23</v>
      </c>
      <c r="O26" s="24">
        <f>SUMPRODUCT(--(Smoothies!$B$2:$B$316=N26),--(Smoothies!$L$2:$L$316))</f>
        <v>0</v>
      </c>
      <c r="P26" s="1" t="s">
        <v>35</v>
      </c>
    </row>
    <row r="27" spans="2:16">
      <c r="B27" s="62" t="s">
        <v>54</v>
      </c>
      <c r="C27" s="62"/>
      <c r="D27" s="61"/>
      <c r="F27" s="19"/>
      <c r="H27" s="19"/>
      <c r="J27" s="19"/>
      <c r="L27" s="4"/>
      <c r="N27" s="4" t="s">
        <v>24</v>
      </c>
      <c r="O27" s="27">
        <f>SUMPRODUCT(--(Smoothies!$B$2:$B$316=N27),--(Smoothies!$L$2:$L$316))</f>
        <v>0</v>
      </c>
      <c r="P27" s="4" t="s">
        <v>35</v>
      </c>
    </row>
    <row r="28" spans="2:16" ht="15">
      <c r="B28" s="62" t="s">
        <v>33</v>
      </c>
      <c r="C28" s="62"/>
      <c r="D28" s="61"/>
      <c r="F28" s="19"/>
      <c r="H28" s="19"/>
      <c r="J28" s="19"/>
      <c r="L28" s="4"/>
      <c r="N28" s="7" t="s">
        <v>50</v>
      </c>
      <c r="O28" s="24"/>
    </row>
    <row r="29" spans="2:16" ht="15">
      <c r="B29" s="74" t="s">
        <v>94</v>
      </c>
      <c r="C29" s="62"/>
      <c r="D29" s="61"/>
      <c r="K29" s="7"/>
      <c r="L29" s="4"/>
      <c r="N29" s="18" t="s">
        <v>81</v>
      </c>
      <c r="O29" s="24">
        <f>SUMPRODUCT(--(Smoothies!$B$2:$B$316=N29),--(Smoothies!$L$2:$L$316))</f>
        <v>0</v>
      </c>
      <c r="P29" s="23" t="s">
        <v>103</v>
      </c>
    </row>
    <row r="30" spans="2:16" ht="15">
      <c r="B30" s="62" t="s">
        <v>82</v>
      </c>
      <c r="C30" s="62"/>
      <c r="D30" s="61"/>
      <c r="F30" s="19"/>
      <c r="H30" s="19"/>
      <c r="J30" s="19"/>
      <c r="L30" s="15"/>
      <c r="M30" s="7"/>
      <c r="N30" s="28" t="s">
        <v>10</v>
      </c>
      <c r="O30" s="27">
        <f>SUMPRODUCT(--(Smoothies!$B$2:$B$316=N30),--(Smoothies!$L$2:$L$316))</f>
        <v>0</v>
      </c>
      <c r="P30" s="29" t="s">
        <v>103</v>
      </c>
    </row>
    <row r="31" spans="2:16">
      <c r="B31" s="62" t="s">
        <v>95</v>
      </c>
      <c r="C31" s="62"/>
      <c r="D31" s="61"/>
      <c r="F31" s="19"/>
      <c r="H31" s="19"/>
      <c r="J31" s="19"/>
      <c r="L31" s="4"/>
      <c r="N31" s="18" t="s">
        <v>58</v>
      </c>
      <c r="O31" s="24">
        <f>SUMPRODUCT(--(Smoothies!$B$2:$B$316=N31),--(Smoothies!$L$2:$L$316))</f>
        <v>0</v>
      </c>
      <c r="P31" s="23" t="s">
        <v>103</v>
      </c>
    </row>
    <row r="32" spans="2:16" ht="15">
      <c r="B32" s="74" t="s">
        <v>96</v>
      </c>
      <c r="C32" s="62"/>
      <c r="D32" s="61"/>
      <c r="K32" s="7"/>
      <c r="L32" s="4"/>
      <c r="N32" s="28" t="s">
        <v>11</v>
      </c>
      <c r="O32" s="27">
        <f>SUMPRODUCT(--(Smoothies!$B$2:$B$316=N32),--(Smoothies!$L$2:$L$316))</f>
        <v>0</v>
      </c>
      <c r="P32" s="29" t="s">
        <v>103</v>
      </c>
    </row>
    <row r="33" spans="2:18">
      <c r="B33" s="62" t="s">
        <v>75</v>
      </c>
      <c r="C33" s="62"/>
      <c r="D33" s="61"/>
      <c r="F33" s="19"/>
      <c r="H33" s="19"/>
      <c r="J33" s="19"/>
      <c r="L33" s="4"/>
      <c r="N33" s="18" t="s">
        <v>40</v>
      </c>
      <c r="O33" s="24">
        <f>SUMPRODUCT(--(Smoothies!$B$2:$B$316=N33),--(Smoothies!$L$2:$L$316))</f>
        <v>0</v>
      </c>
      <c r="P33" s="23" t="s">
        <v>103</v>
      </c>
    </row>
    <row r="34" spans="2:18">
      <c r="B34" s="62" t="s">
        <v>97</v>
      </c>
      <c r="C34" s="62"/>
      <c r="D34" s="61"/>
      <c r="F34" s="19"/>
      <c r="H34" s="19"/>
      <c r="J34" s="19"/>
      <c r="L34" s="4"/>
      <c r="N34" s="29" t="s">
        <v>79</v>
      </c>
      <c r="O34" s="27">
        <f>SUMPRODUCT(--(Smoothies!$B$2:$B$316=N34),--(Smoothies!$L$2:$L$316))</f>
        <v>0</v>
      </c>
      <c r="P34" s="29" t="s">
        <v>103</v>
      </c>
    </row>
    <row r="35" spans="2:18">
      <c r="B35" s="67" t="s">
        <v>106</v>
      </c>
      <c r="C35" s="67"/>
      <c r="D35" s="63"/>
      <c r="E35" s="23"/>
      <c r="F35" s="38">
        <v>450</v>
      </c>
      <c r="G35" s="23"/>
      <c r="H35" s="38"/>
      <c r="I35" s="23"/>
      <c r="J35" s="38"/>
      <c r="L35" s="4"/>
      <c r="N35" s="1" t="s">
        <v>76</v>
      </c>
      <c r="O35" s="24">
        <f>SUMPRODUCT(--(Smoothies!$B$2:$B$316=N35),--(Smoothies!$L$2:$L$316))</f>
        <v>0</v>
      </c>
      <c r="P35" s="23" t="s">
        <v>103</v>
      </c>
    </row>
    <row r="36" spans="2:18" ht="15">
      <c r="B36" s="74" t="s">
        <v>108</v>
      </c>
      <c r="C36" s="62"/>
      <c r="D36" s="61"/>
      <c r="L36" s="4"/>
      <c r="N36" s="29" t="s">
        <v>107</v>
      </c>
      <c r="O36" s="27">
        <f>SUMPRODUCT(--(Smoothies!$B$2:$B$316=N36),--(Smoothies!$L$2:$L$316))</f>
        <v>23.684210526315788</v>
      </c>
      <c r="P36" s="29" t="s">
        <v>103</v>
      </c>
    </row>
    <row r="37" spans="2:18" ht="15">
      <c r="B37" s="62" t="s">
        <v>73</v>
      </c>
      <c r="C37" s="62"/>
      <c r="D37" s="61"/>
      <c r="F37" s="19"/>
      <c r="H37" s="19"/>
      <c r="J37" s="19"/>
      <c r="L37" s="15"/>
      <c r="M37" s="7"/>
      <c r="N37" s="23" t="s">
        <v>120</v>
      </c>
      <c r="O37" s="24">
        <f>SUMPRODUCT(--(Smoothies!$B$2:$B$316=N37),--(Smoothies!$L$2:$L$316))</f>
        <v>0</v>
      </c>
      <c r="P37" s="23" t="s">
        <v>1</v>
      </c>
    </row>
    <row r="38" spans="2:18">
      <c r="B38" s="62" t="s">
        <v>98</v>
      </c>
      <c r="C38" s="62"/>
      <c r="D38" s="61"/>
      <c r="F38" s="19"/>
      <c r="H38" s="19"/>
      <c r="J38" s="19"/>
      <c r="L38" s="4"/>
      <c r="N38" s="28" t="s">
        <v>26</v>
      </c>
      <c r="O38" s="27">
        <f>SUMPRODUCT(--(Smoothies!$B$2:$B$316=N38),--(Smoothies!$L$2:$L$316))</f>
        <v>0</v>
      </c>
      <c r="P38" s="29" t="s">
        <v>103</v>
      </c>
    </row>
    <row r="39" spans="2:18">
      <c r="B39" s="62" t="s">
        <v>84</v>
      </c>
      <c r="C39" s="62"/>
      <c r="D39" s="61"/>
      <c r="F39" s="73"/>
      <c r="H39" s="19"/>
      <c r="J39" s="19"/>
      <c r="L39" s="4"/>
      <c r="N39" s="23" t="s">
        <v>129</v>
      </c>
      <c r="O39" s="24">
        <f>SUMPRODUCT(--(Smoothies!$B$2:$B$316=N39),--(Smoothies!$L$2:$L$316))</f>
        <v>0</v>
      </c>
      <c r="P39" s="23" t="s">
        <v>103</v>
      </c>
    </row>
    <row r="40" spans="2:18">
      <c r="B40" s="62" t="s">
        <v>85</v>
      </c>
      <c r="C40" s="62"/>
      <c r="D40" s="61"/>
      <c r="F40" s="19"/>
      <c r="H40" s="19"/>
      <c r="J40" s="19"/>
      <c r="K40" s="23"/>
      <c r="L40" s="4"/>
      <c r="N40" s="29" t="s">
        <v>160</v>
      </c>
      <c r="O40" s="27">
        <f>SUMPRODUCT(--(Smoothies!$B$2:$B$316=N40),--(Smoothies!$L$2:$L$316))</f>
        <v>0</v>
      </c>
      <c r="P40" s="29" t="s">
        <v>162</v>
      </c>
    </row>
    <row r="41" spans="2:18" ht="15">
      <c r="B41" s="74" t="s">
        <v>99</v>
      </c>
      <c r="C41" s="62"/>
      <c r="D41" s="61"/>
      <c r="F41" s="12"/>
      <c r="H41" s="12"/>
      <c r="J41" s="12"/>
      <c r="L41" s="4"/>
      <c r="N41" s="23" t="s">
        <v>149</v>
      </c>
      <c r="O41" s="24">
        <f>SUMPRODUCT(--(Smoothies!$B$2:$B$316=N41),--(Smoothies!$L$2:$L$316))</f>
        <v>0</v>
      </c>
      <c r="P41" s="23" t="s">
        <v>35</v>
      </c>
    </row>
    <row r="42" spans="2:18">
      <c r="B42" s="62" t="s">
        <v>45</v>
      </c>
      <c r="C42" s="62"/>
      <c r="D42" s="61"/>
      <c r="F42" s="19"/>
      <c r="H42" s="19"/>
      <c r="J42" s="19"/>
      <c r="L42" s="4"/>
      <c r="N42" s="29" t="s">
        <v>151</v>
      </c>
      <c r="O42" s="27">
        <f>SUMPRODUCT(--(Smoothies!$B$2:$B$316=N42),--(Smoothies!$L$2:$L$316))</f>
        <v>0</v>
      </c>
      <c r="P42" s="29" t="s">
        <v>35</v>
      </c>
    </row>
    <row r="43" spans="2:18">
      <c r="B43" s="62" t="s">
        <v>143</v>
      </c>
      <c r="C43" s="62"/>
      <c r="D43" s="61"/>
      <c r="F43" s="19"/>
      <c r="H43" s="19"/>
      <c r="J43" s="19"/>
      <c r="L43" s="4"/>
      <c r="N43" s="23" t="s">
        <v>152</v>
      </c>
      <c r="O43" s="24">
        <f>SUMPRODUCT(--(Smoothies!$B$2:$B$316=N43),--(Smoothies!$L$2:$L$316))</f>
        <v>0</v>
      </c>
      <c r="P43" s="23" t="s">
        <v>35</v>
      </c>
    </row>
    <row r="44" spans="2:18">
      <c r="B44" s="62" t="s">
        <v>28</v>
      </c>
      <c r="C44" s="62"/>
      <c r="D44" s="61"/>
      <c r="F44" s="20"/>
      <c r="H44" s="20"/>
      <c r="J44" s="20"/>
      <c r="L44" s="4"/>
      <c r="N44" s="29" t="s">
        <v>157</v>
      </c>
      <c r="O44" s="27">
        <f>SUMPRODUCT(--(Smoothies!$B$2:$B$316=N44),--(Smoothies!$L$2:$L$316))</f>
        <v>0</v>
      </c>
      <c r="P44" s="29" t="s">
        <v>35</v>
      </c>
      <c r="Q44" s="72">
        <f>SUMPRODUCT(--(Smoothies!$B$2:$B$316=N44),--(Smoothies!$L$2:$L$316))*22</f>
        <v>0</v>
      </c>
      <c r="R44" s="29" t="s">
        <v>163</v>
      </c>
    </row>
    <row r="45" spans="2:18">
      <c r="B45" s="62" t="s">
        <v>46</v>
      </c>
      <c r="C45" s="62"/>
      <c r="D45" s="61"/>
      <c r="F45" s="20"/>
      <c r="H45" s="20"/>
      <c r="J45" s="20"/>
      <c r="L45" s="4"/>
      <c r="N45" s="23" t="s">
        <v>153</v>
      </c>
      <c r="O45" s="24">
        <f>SUMPRODUCT(--(Smoothies!$B$2:$B$316=N45),--(Smoothies!$L$2:$L$316))</f>
        <v>0</v>
      </c>
      <c r="P45" s="23" t="s">
        <v>103</v>
      </c>
    </row>
    <row r="46" spans="2:18" ht="15">
      <c r="B46" s="74" t="s">
        <v>135</v>
      </c>
      <c r="C46" s="62"/>
      <c r="D46" s="61"/>
      <c r="F46" s="12"/>
      <c r="H46" s="12"/>
      <c r="J46" s="12"/>
      <c r="L46" s="4"/>
      <c r="N46" s="29" t="s">
        <v>154</v>
      </c>
      <c r="O46" s="27">
        <f>SUMPRODUCT(--(Smoothies!$B$2:$B$316=N46),--(Smoothies!$L$2:$L$316))</f>
        <v>0</v>
      </c>
      <c r="P46" s="29" t="s">
        <v>103</v>
      </c>
    </row>
    <row r="47" spans="2:18" ht="15">
      <c r="B47" s="62" t="s">
        <v>134</v>
      </c>
      <c r="C47" s="62"/>
      <c r="D47" s="61"/>
      <c r="F47" s="19"/>
      <c r="H47" s="19"/>
      <c r="J47" s="19"/>
      <c r="L47" s="4"/>
      <c r="N47" s="7" t="s">
        <v>59</v>
      </c>
    </row>
    <row r="48" spans="2:18">
      <c r="B48" s="62" t="s">
        <v>136</v>
      </c>
      <c r="C48" s="62"/>
      <c r="D48" s="61"/>
      <c r="F48" s="20"/>
      <c r="H48" s="20"/>
      <c r="J48" s="20"/>
      <c r="L48" s="4"/>
      <c r="N48" s="17" t="s">
        <v>144</v>
      </c>
      <c r="O48" s="25">
        <f>SUM(D50:D53)/Ingredients!B27</f>
        <v>0</v>
      </c>
      <c r="P48" s="1" t="s">
        <v>35</v>
      </c>
    </row>
    <row r="49" spans="2:16" ht="15">
      <c r="B49" s="74" t="s">
        <v>109</v>
      </c>
      <c r="C49" s="62"/>
      <c r="D49" s="61"/>
      <c r="E49" s="62"/>
      <c r="F49" s="61"/>
      <c r="G49" s="62"/>
      <c r="H49" s="61"/>
      <c r="I49" s="62"/>
      <c r="J49" s="61"/>
      <c r="K49" s="62"/>
      <c r="L49" s="4"/>
      <c r="N49" s="28" t="s">
        <v>61</v>
      </c>
      <c r="O49" s="42">
        <f>SUM(F7:F48)/Ingredients!B29</f>
        <v>0.69444444444444442</v>
      </c>
      <c r="P49" s="29" t="s">
        <v>35</v>
      </c>
    </row>
    <row r="50" spans="2:16">
      <c r="B50" s="23" t="s">
        <v>113</v>
      </c>
      <c r="C50" s="67"/>
      <c r="D50" s="38"/>
      <c r="E50" s="64"/>
      <c r="F50" s="63"/>
      <c r="G50" s="64"/>
      <c r="H50" s="63"/>
      <c r="I50" s="64"/>
      <c r="J50" s="63"/>
      <c r="K50" s="62"/>
      <c r="L50" s="4"/>
      <c r="N50" s="18" t="s">
        <v>145</v>
      </c>
      <c r="O50" s="47">
        <f>SUM(F7:F48)/Ingredients!B30</f>
        <v>0.45</v>
      </c>
      <c r="P50" s="23" t="s">
        <v>35</v>
      </c>
    </row>
    <row r="51" spans="2:16">
      <c r="B51" s="23" t="s">
        <v>111</v>
      </c>
      <c r="C51" s="67"/>
      <c r="D51" s="38"/>
      <c r="E51" s="64"/>
      <c r="F51" s="63"/>
      <c r="G51" s="64"/>
      <c r="H51" s="63"/>
      <c r="I51" s="64"/>
      <c r="J51" s="63"/>
      <c r="K51" s="62"/>
      <c r="L51" s="4"/>
      <c r="N51" s="28" t="s">
        <v>105</v>
      </c>
      <c r="O51" s="42">
        <f>SUM(H7:H48)/Ingredients!B31</f>
        <v>0</v>
      </c>
      <c r="P51" s="29" t="s">
        <v>35</v>
      </c>
    </row>
    <row r="52" spans="2:16">
      <c r="B52" s="23" t="s">
        <v>112</v>
      </c>
      <c r="C52" s="67"/>
      <c r="D52" s="38"/>
      <c r="E52" s="64"/>
      <c r="F52" s="63"/>
      <c r="G52" s="64"/>
      <c r="H52" s="63"/>
      <c r="I52" s="64"/>
      <c r="J52" s="63"/>
      <c r="K52" s="62"/>
      <c r="L52" s="4"/>
      <c r="N52" s="18" t="s">
        <v>124</v>
      </c>
      <c r="O52" s="47">
        <f>SUM(J7:J48)/Ingredients!B32</f>
        <v>0</v>
      </c>
      <c r="P52" s="23" t="s">
        <v>35</v>
      </c>
    </row>
    <row r="53" spans="2:16">
      <c r="B53" s="23" t="s">
        <v>110</v>
      </c>
      <c r="C53" s="67"/>
      <c r="D53" s="38"/>
      <c r="E53" s="64"/>
      <c r="F53" s="63"/>
      <c r="G53" s="64"/>
      <c r="H53" s="63"/>
      <c r="I53" s="64"/>
      <c r="J53" s="63"/>
      <c r="K53" s="62"/>
      <c r="L53" s="4"/>
      <c r="N53" s="28" t="s">
        <v>125</v>
      </c>
      <c r="O53" s="42">
        <f>SUM(F7:F48)/Ingredients!B34</f>
        <v>0.3</v>
      </c>
      <c r="P53" s="29" t="s">
        <v>35</v>
      </c>
    </row>
    <row r="54" spans="2:16" ht="15">
      <c r="B54" s="44" t="s">
        <v>138</v>
      </c>
      <c r="C54" s="62"/>
      <c r="D54" s="65"/>
      <c r="E54" s="62"/>
      <c r="F54" s="65"/>
      <c r="G54" s="62"/>
      <c r="H54" s="65"/>
      <c r="I54" s="62"/>
      <c r="J54" s="63"/>
      <c r="K54" s="65"/>
      <c r="L54" s="4"/>
      <c r="N54" s="18" t="s">
        <v>148</v>
      </c>
      <c r="O54" s="47">
        <f>SUM(F7:F48)/Ingredients!B35</f>
        <v>0.375</v>
      </c>
      <c r="P54" s="23" t="s">
        <v>35</v>
      </c>
    </row>
    <row r="55" spans="2:16">
      <c r="B55" s="1" t="s">
        <v>121</v>
      </c>
      <c r="C55" s="62"/>
      <c r="D55" s="38"/>
      <c r="E55" s="62"/>
      <c r="F55" s="38"/>
      <c r="G55" s="62"/>
      <c r="H55" s="38"/>
      <c r="I55" s="62"/>
      <c r="J55" s="63"/>
      <c r="L55" s="4"/>
      <c r="N55" s="28" t="s">
        <v>126</v>
      </c>
      <c r="O55" s="42">
        <f>SUM(H7:H48)/Ingredients!B35</f>
        <v>0</v>
      </c>
      <c r="P55" s="29" t="s">
        <v>35</v>
      </c>
    </row>
    <row r="56" spans="2:16">
      <c r="B56" s="1" t="s">
        <v>122</v>
      </c>
      <c r="C56" s="62"/>
      <c r="D56" s="38"/>
      <c r="E56" s="62"/>
      <c r="F56" s="38"/>
      <c r="G56" s="62"/>
      <c r="H56" s="38"/>
      <c r="I56" s="62"/>
      <c r="J56" s="63"/>
      <c r="L56" s="4"/>
      <c r="N56" s="18" t="s">
        <v>127</v>
      </c>
      <c r="O56" s="47">
        <f>SUM(J7:J48)/Ingredients!B36</f>
        <v>0</v>
      </c>
      <c r="P56" s="23" t="s">
        <v>35</v>
      </c>
    </row>
    <row r="57" spans="2:16">
      <c r="B57" s="1" t="s">
        <v>123</v>
      </c>
      <c r="C57" s="62"/>
      <c r="D57" s="38"/>
      <c r="E57" s="62"/>
      <c r="F57" s="38"/>
      <c r="G57" s="62"/>
      <c r="H57" s="38"/>
      <c r="I57" s="62"/>
      <c r="J57" s="63"/>
      <c r="L57" s="4"/>
      <c r="N57" s="28" t="s">
        <v>146</v>
      </c>
      <c r="O57" s="42">
        <f>SUM(D50:D53)/Ingredients!B37</f>
        <v>0</v>
      </c>
      <c r="P57" s="29" t="s">
        <v>35</v>
      </c>
    </row>
    <row r="58" spans="2:16">
      <c r="B58" s="1" t="s">
        <v>137</v>
      </c>
      <c r="C58" s="62"/>
      <c r="D58" s="38"/>
      <c r="E58" s="62"/>
      <c r="F58" s="38"/>
      <c r="G58" s="62"/>
      <c r="H58" s="38"/>
      <c r="I58" s="62"/>
      <c r="J58" s="63"/>
      <c r="L58" s="4"/>
      <c r="N58" s="18" t="s">
        <v>62</v>
      </c>
      <c r="O58" s="47">
        <f>SUM(F7:F48)/Ingredients!B38</f>
        <v>0.05</v>
      </c>
      <c r="P58" s="23" t="s">
        <v>35</v>
      </c>
    </row>
    <row r="59" spans="2:16">
      <c r="B59" s="1" t="s">
        <v>139</v>
      </c>
      <c r="C59" s="62"/>
      <c r="D59" s="38"/>
      <c r="E59" s="62"/>
      <c r="F59" s="38"/>
      <c r="G59" s="62"/>
      <c r="H59" s="38"/>
      <c r="I59" s="62"/>
      <c r="J59" s="63"/>
      <c r="L59" s="4"/>
      <c r="N59" s="28" t="s">
        <v>63</v>
      </c>
      <c r="O59" s="42">
        <f>SUM(H7:J48)/Ingredients!B39</f>
        <v>0</v>
      </c>
      <c r="P59" s="29" t="s">
        <v>35</v>
      </c>
    </row>
    <row r="60" spans="2:16" ht="15">
      <c r="B60" s="1" t="s">
        <v>140</v>
      </c>
      <c r="C60" s="62"/>
      <c r="D60" s="38"/>
      <c r="E60" s="62"/>
      <c r="F60" s="49"/>
      <c r="G60" s="62"/>
      <c r="H60" s="49"/>
      <c r="I60" s="62"/>
      <c r="J60" s="63"/>
      <c r="L60" s="4"/>
      <c r="N60" s="87" t="s">
        <v>130</v>
      </c>
      <c r="O60" s="87"/>
      <c r="P60" s="87"/>
    </row>
    <row r="61" spans="2:16">
      <c r="B61" s="1" t="s">
        <v>141</v>
      </c>
      <c r="C61" s="62"/>
      <c r="D61" s="38"/>
      <c r="E61" s="62"/>
      <c r="F61" s="63"/>
      <c r="G61" s="66"/>
      <c r="H61" s="63"/>
      <c r="I61" s="62"/>
      <c r="J61" s="63"/>
      <c r="L61" s="4"/>
      <c r="N61" s="1" t="s">
        <v>131</v>
      </c>
      <c r="O61" s="8">
        <f>SUM(J7:J45)*4/Ingredients!B28</f>
        <v>0</v>
      </c>
      <c r="P61" s="1" t="s">
        <v>35</v>
      </c>
    </row>
    <row r="62" spans="2:16">
      <c r="B62" s="1" t="s">
        <v>142</v>
      </c>
      <c r="C62" s="62"/>
      <c r="D62" s="38"/>
      <c r="E62" s="62"/>
      <c r="F62" s="63"/>
      <c r="G62" s="66"/>
      <c r="H62" s="63"/>
      <c r="I62" s="62"/>
      <c r="J62" s="63"/>
      <c r="L62" s="4"/>
      <c r="N62" s="4" t="s">
        <v>132</v>
      </c>
      <c r="O62" s="26">
        <f>SUM(J7:J45)*4/Ingredients!B33</f>
        <v>0</v>
      </c>
      <c r="P62" s="4" t="s">
        <v>35</v>
      </c>
    </row>
    <row r="63" spans="2:16" ht="15">
      <c r="B63" s="44"/>
      <c r="J63" s="48" t="s">
        <v>156</v>
      </c>
      <c r="N63" s="1" t="s">
        <v>64</v>
      </c>
      <c r="O63" s="43">
        <f>SUM(J7:J45)*2/6000</f>
        <v>0</v>
      </c>
      <c r="P63" s="1" t="s">
        <v>35</v>
      </c>
    </row>
    <row r="64" spans="2:16">
      <c r="J64" s="1"/>
    </row>
    <row r="67" spans="15:15">
      <c r="O67" s="1"/>
    </row>
    <row r="68" spans="15:15">
      <c r="O68" s="1"/>
    </row>
    <row r="69" spans="15:15">
      <c r="O69" s="1"/>
    </row>
    <row r="70" spans="15:15">
      <c r="O70" s="1"/>
    </row>
    <row r="71" spans="15:15">
      <c r="O71" s="1"/>
    </row>
    <row r="72" spans="15:15">
      <c r="O72" s="1"/>
    </row>
  </sheetData>
  <sheetProtection algorithmName="SHA-512" hashValue="7Hr6UH9pJDaJOAtfWw246is9i6sB8OGSF1/a+zNU90mZ3Dni5zAPJPst5iBjTovLx8DL2KcO4fvsSX955iizLA==" saltValue="/sAAliMhb8FFGAW57Ja7KQ==" spinCount="100000" sheet="1" objects="1" scenarios="1"/>
  <mergeCells count="3">
    <mergeCell ref="O5:P5"/>
    <mergeCell ref="E5:J5"/>
    <mergeCell ref="N60:P60"/>
  </mergeCells>
  <phoneticPr fontId="0" type="noConversion"/>
  <pageMargins left="0.5" right="0.5" top="0.75" bottom="0.75" header="0.25" footer="0.2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6"/>
  <sheetViews>
    <sheetView topLeftCell="A22" workbookViewId="0">
      <selection activeCell="D50" sqref="D50"/>
    </sheetView>
  </sheetViews>
  <sheetFormatPr defaultRowHeight="12.75"/>
  <cols>
    <col min="1" max="1" width="3.5703125" style="31" customWidth="1"/>
    <col min="2" max="2" width="22.5703125" style="31" customWidth="1"/>
    <col min="3" max="3" width="5.7109375" style="54" customWidth="1"/>
    <col min="4" max="6" width="5.7109375" style="39" customWidth="1"/>
    <col min="7" max="7" width="2.7109375" style="33" customWidth="1"/>
    <col min="8" max="8" width="5.7109375" style="33" hidden="1" customWidth="1"/>
    <col min="9" max="11" width="5.7109375" style="31" hidden="1" customWidth="1"/>
    <col min="12" max="12" width="5.7109375" style="30" hidden="1" customWidth="1"/>
    <col min="13" max="13" width="9.140625" style="31" customWidth="1"/>
    <col min="14" max="16384" width="9.140625" style="31"/>
  </cols>
  <sheetData>
    <row r="1" spans="1:12">
      <c r="C1" s="51" t="s">
        <v>118</v>
      </c>
      <c r="D1" s="46" t="s">
        <v>158</v>
      </c>
      <c r="E1" s="46" t="s">
        <v>159</v>
      </c>
      <c r="F1" s="46" t="s">
        <v>119</v>
      </c>
    </row>
    <row r="2" spans="1:12">
      <c r="A2" s="31" t="s">
        <v>137</v>
      </c>
      <c r="C2" s="33">
        <f>VLOOKUP($A2,Worksheet!$B$7:$J$65,3,FALSE)</f>
        <v>0</v>
      </c>
      <c r="D2" s="33">
        <f>VLOOKUP($A2,Worksheet!$B$7:$J$65,5,FALSE)</f>
        <v>0</v>
      </c>
      <c r="E2" s="33">
        <f>VLOOKUP($A2,Worksheet!$B$7:$J$65,7,FALSE)</f>
        <v>0</v>
      </c>
      <c r="F2" s="50"/>
    </row>
    <row r="3" spans="1:12">
      <c r="B3" s="31" t="s">
        <v>155</v>
      </c>
      <c r="C3" s="52">
        <v>2</v>
      </c>
      <c r="D3" s="50">
        <v>3</v>
      </c>
      <c r="E3" s="50">
        <v>4</v>
      </c>
      <c r="F3" s="50"/>
      <c r="H3" s="30">
        <f>IF(ISNUMBER(C3),C3/VLOOKUP($B3,Ingredients!$A$1:$D$66,2,FALSE),IF(RIGHT(C3,1)="r",LEFT(C3,1)/VLOOKUP($B3,Ingredients!$A$1:$D$66,2,FALSE),IF(RIGHT(C3,1)="b",LEFT(C3,1)/VLOOKUP($B3,Ingredients!$A$1:$D$66,3,FALSE),IF(RIGHT(C3,1)="g",LEFT(C3,1)/VLOOKUP($B3,Ingredients!$A$1:$D$66,4,FALSE)))))*C2</f>
        <v>0</v>
      </c>
      <c r="I3" s="30">
        <f>IF(ISNUMBER(D3),D3/VLOOKUP($B3,Ingredients!$A$1:$D$66,2,FALSE),IF(RIGHT(D3,1)="r",LEFT(D3,1)/VLOOKUP($B3,Ingredients!$A$1:$D$66,2,FALSE),IF(RIGHT(D3,1)="b",LEFT(D3,1)/VLOOKUP($B3,Ingredients!$A$1:$D$66,3,FALSE),IF(RIGHT(D3,1)="g",LEFT(D3,1)/VLOOKUP($B3,Ingredients!$A$1:$D$66,4,FALSE)))))*D2</f>
        <v>0</v>
      </c>
      <c r="J3" s="30">
        <f>IF(ISNUMBER(E3),E3/VLOOKUP($B3,Ingredients!$A$1:$D$66,2,FALSE),IF(RIGHT(E3,1)="r",LEFT(E3,1)/VLOOKUP($B3,Ingredients!$A$1:$D$66,2,FALSE),IF(RIGHT(E3,1)="b",LEFT(E3,1)/VLOOKUP($B3,Ingredients!$A$1:$D$66,3,FALSE),IF(RIGHT(E3,1)="g",LEFT(E3,1)/VLOOKUP($B3,Ingredients!$A$1:$D$66,4,FALSE)))))*E2</f>
        <v>0</v>
      </c>
      <c r="K3" s="30">
        <f>IF(ISNUMBER(F3),F3/VLOOKUP($B3,Ingredients!$A$1:$D$66,2,FALSE),IF(RIGHT(F3,1)="r",LEFT(F3,1)/VLOOKUP($B3,Ingredients!$A$1:$D$66,2,FALSE),IF(RIGHT(F3,1)="b",LEFT(F3,1)/VLOOKUP($B3,Ingredients!$A$1:$D$66,3,FALSE),IF(RIGHT(F3,1)="g",LEFT(F3,1)/VLOOKUP($B3,Ingredients!$A$1:$D$66,4,FALSE)))))*F2</f>
        <v>0</v>
      </c>
      <c r="L3" s="30">
        <f t="shared" ref="L3:L7" si="0">SUM(H3:K3)</f>
        <v>0</v>
      </c>
    </row>
    <row r="4" spans="1:12">
      <c r="B4" s="31" t="s">
        <v>10</v>
      </c>
      <c r="C4" s="52">
        <v>1</v>
      </c>
      <c r="D4" s="50">
        <v>1</v>
      </c>
      <c r="E4" s="50">
        <v>2</v>
      </c>
      <c r="F4" s="50"/>
      <c r="H4" s="30">
        <f>IF(ISNUMBER(C4),C4/VLOOKUP($B4,Ingredients!$A$1:$D$66,2,FALSE),IF(RIGHT(C4,1)="r",LEFT(C4,1)/VLOOKUP($B4,Ingredients!$A$1:$D$66,2,FALSE),IF(RIGHT(C4,1)="b",LEFT(C4,1)/VLOOKUP($B4,Ingredients!$A$1:$D$66,3,FALSE),IF(RIGHT(C4,1)="g",LEFT(C4,1)/VLOOKUP($B4,Ingredients!$A$1:$D$66,4,FALSE)))))*C2</f>
        <v>0</v>
      </c>
      <c r="I4" s="30">
        <f>IF(ISNUMBER(D4),D4/VLOOKUP($B4,Ingredients!$A$1:$D$66,2,FALSE),IF(RIGHT(D4,1)="r",LEFT(D4,1)/VLOOKUP($B4,Ingredients!$A$1:$D$66,2,FALSE),IF(RIGHT(D4,1)="b",LEFT(D4,1)/VLOOKUP($B4,Ingredients!$A$1:$D$66,3,FALSE),IF(RIGHT(D4,1)="g",LEFT(D4,1)/VLOOKUP($B4,Ingredients!$A$1:$D$66,4,FALSE)))))*D2</f>
        <v>0</v>
      </c>
      <c r="J4" s="30">
        <f>IF(ISNUMBER(E4),E4/VLOOKUP($B4,Ingredients!$A$1:$D$66,2,FALSE),IF(RIGHT(E4,1)="r",LEFT(E4,1)/VLOOKUP($B4,Ingredients!$A$1:$D$66,2,FALSE),IF(RIGHT(E4,1)="b",LEFT(E4,1)/VLOOKUP($B4,Ingredients!$A$1:$D$66,3,FALSE),IF(RIGHT(E4,1)="g",LEFT(E4,1)/VLOOKUP($B4,Ingredients!$A$1:$D$66,4,FALSE)))))*E2</f>
        <v>0</v>
      </c>
      <c r="K4" s="30">
        <f>IF(ISNUMBER(F4),F4/VLOOKUP($B4,Ingredients!$A$1:$D$66,2,FALSE),IF(RIGHT(F4,1)="r",LEFT(F4,1)/VLOOKUP($B4,Ingredients!$A$1:$D$66,2,FALSE),IF(RIGHT(F4,1)="b",LEFT(F4,1)/VLOOKUP($B4,Ingredients!$A$1:$D$66,3,FALSE),IF(RIGHT(F4,1)="g",LEFT(F4,1)/VLOOKUP($B4,Ingredients!$A$1:$D$66,4,FALSE)))))*F2</f>
        <v>0</v>
      </c>
      <c r="L4" s="30">
        <f t="shared" si="0"/>
        <v>0</v>
      </c>
    </row>
    <row r="5" spans="1:12">
      <c r="B5" s="31" t="s">
        <v>24</v>
      </c>
      <c r="C5" s="52" t="s">
        <v>66</v>
      </c>
      <c r="D5" s="50" t="s">
        <v>66</v>
      </c>
      <c r="E5" s="50" t="s">
        <v>67</v>
      </c>
      <c r="F5" s="50"/>
      <c r="H5" s="30">
        <f>IF(ISNUMBER(C5),C5/VLOOKUP($B5,Ingredients!$A$1:$D$66,2,FALSE),IF(RIGHT(C5,1)="r",LEFT(C5,1)/VLOOKUP($B5,Ingredients!$A$1:$D$66,2,FALSE),IF(RIGHT(C5,1)="b",LEFT(C5,1)/VLOOKUP($B5,Ingredients!$A$1:$D$66,3,FALSE),IF(RIGHT(C5,1)="g",LEFT(C5,1)/VLOOKUP($B5,Ingredients!$A$1:$D$66,4,FALSE)))))*C2</f>
        <v>0</v>
      </c>
      <c r="I5" s="30">
        <f>IF(ISNUMBER(D5),D5/VLOOKUP($B5,Ingredients!$A$1:$D$66,2,FALSE),IF(RIGHT(D5,1)="r",LEFT(D5,1)/VLOOKUP($B5,Ingredients!$A$1:$D$66,2,FALSE),IF(RIGHT(D5,1)="b",LEFT(D5,1)/VLOOKUP($B5,Ingredients!$A$1:$D$66,3,FALSE),IF(RIGHT(D5,1)="g",LEFT(D5,1)/VLOOKUP($B5,Ingredients!$A$1:$D$66,4,FALSE)))))*D2</f>
        <v>0</v>
      </c>
      <c r="J5" s="30">
        <f>IF(ISNUMBER(E5),E5/VLOOKUP($B5,Ingredients!$A$1:$D$66,2,FALSE),IF(RIGHT(E5,1)="r",LEFT(E5,1)/VLOOKUP($B5,Ingredients!$A$1:$D$66,2,FALSE),IF(RIGHT(E5,1)="b",LEFT(E5,1)/VLOOKUP($B5,Ingredients!$A$1:$D$66,3,FALSE),IF(RIGHT(E5,1)="g",LEFT(E5,1)/VLOOKUP($B5,Ingredients!$A$1:$D$66,4,FALSE)))))*E2</f>
        <v>0</v>
      </c>
      <c r="K5" s="30">
        <f>IF(ISNUMBER(F5),F5/VLOOKUP($B5,Ingredients!$A$1:$D$66,2,FALSE),IF(RIGHT(F5,1)="r",LEFT(F5,1)/VLOOKUP($B5,Ingredients!$A$1:$D$66,2,FALSE),IF(RIGHT(F5,1)="b",LEFT(F5,1)/VLOOKUP($B5,Ingredients!$A$1:$D$66,3,FALSE),IF(RIGHT(F5,1)="g",LEFT(F5,1)/VLOOKUP($B5,Ingredients!$A$1:$D$66,4,FALSE)))))*F2</f>
        <v>0</v>
      </c>
      <c r="L5" s="30">
        <f t="shared" si="0"/>
        <v>0</v>
      </c>
    </row>
    <row r="6" spans="1:12">
      <c r="B6" s="31" t="s">
        <v>19</v>
      </c>
      <c r="C6" s="52" t="s">
        <v>65</v>
      </c>
      <c r="D6" s="50" t="s">
        <v>66</v>
      </c>
      <c r="E6" s="50" t="s">
        <v>67</v>
      </c>
      <c r="F6" s="50"/>
      <c r="H6" s="30">
        <f>IF(ISNUMBER(C6),C6/VLOOKUP($B6,Ingredients!$A$1:$D$66,2,FALSE),IF(RIGHT(C6,1)="r",LEFT(C6,1)/VLOOKUP($B6,Ingredients!$A$1:$D$66,2,FALSE),IF(RIGHT(C6,1)="b",LEFT(C6,1)/VLOOKUP($B6,Ingredients!$A$1:$D$66,3,FALSE),IF(RIGHT(C6,1)="g",LEFT(C6,1)/VLOOKUP($B6,Ingredients!$A$1:$D$66,4,FALSE)))))*C2</f>
        <v>0</v>
      </c>
      <c r="I6" s="30">
        <f>IF(ISNUMBER(D6),D6/VLOOKUP($B6,Ingredients!$A$1:$D$66,2,FALSE),IF(RIGHT(D6,1)="r",LEFT(D6,1)/VLOOKUP($B6,Ingredients!$A$1:$D$66,2,FALSE),IF(RIGHT(D6,1)="b",LEFT(D6,1)/VLOOKUP($B6,Ingredients!$A$1:$D$66,3,FALSE),IF(RIGHT(D6,1)="g",LEFT(D6,1)/VLOOKUP($B6,Ingredients!$A$1:$D$66,4,FALSE)))))*D2</f>
        <v>0</v>
      </c>
      <c r="J6" s="30">
        <f>IF(ISNUMBER(E6),E6/VLOOKUP($B6,Ingredients!$A$1:$D$66,2,FALSE),IF(RIGHT(E6,1)="r",LEFT(E6,1)/VLOOKUP($B6,Ingredients!$A$1:$D$66,2,FALSE),IF(RIGHT(E6,1)="b",LEFT(E6,1)/VLOOKUP($B6,Ingredients!$A$1:$D$66,3,FALSE),IF(RIGHT(E6,1)="g",LEFT(E6,1)/VLOOKUP($B6,Ingredients!$A$1:$D$66,4,FALSE)))))*E2</f>
        <v>0</v>
      </c>
      <c r="K6" s="30">
        <f>IF(ISNUMBER(F6),F6/VLOOKUP($B6,Ingredients!$A$1:$D$66,2,FALSE),IF(RIGHT(F6,1)="r",LEFT(F6,1)/VLOOKUP($B6,Ingredients!$A$1:$D$66,2,FALSE),IF(RIGHT(F6,1)="b",LEFT(F6,1)/VLOOKUP($B6,Ingredients!$A$1:$D$66,3,FALSE),IF(RIGHT(F6,1)="g",LEFT(F6,1)/VLOOKUP($B6,Ingredients!$A$1:$D$66,4,FALSE)))))*F2</f>
        <v>0</v>
      </c>
      <c r="L6" s="30">
        <f t="shared" si="0"/>
        <v>0</v>
      </c>
    </row>
    <row r="7" spans="1:12">
      <c r="B7" s="31" t="s">
        <v>20</v>
      </c>
      <c r="C7" s="52" t="s">
        <v>65</v>
      </c>
      <c r="D7" s="50" t="s">
        <v>65</v>
      </c>
      <c r="E7" s="50" t="s">
        <v>69</v>
      </c>
      <c r="F7" s="50"/>
      <c r="H7" s="30">
        <f>IF(ISNUMBER(C7),C7/VLOOKUP($B7,Ingredients!$A$1:$D$66,2,FALSE),IF(RIGHT(C7,1)="r",LEFT(C7,1)/VLOOKUP($B7,Ingredients!$A$1:$D$66,2,FALSE),IF(RIGHT(C7,1)="b",LEFT(C7,1)/VLOOKUP($B7,Ingredients!$A$1:$D$66,3,FALSE),IF(RIGHT(C7,1)="g",LEFT(C7,1)/VLOOKUP($B7,Ingredients!$A$1:$D$66,4,FALSE)))))*C2</f>
        <v>0</v>
      </c>
      <c r="I7" s="30">
        <f>IF(ISNUMBER(D7),D7/VLOOKUP($B7,Ingredients!$A$1:$D$66,2,FALSE),IF(RIGHT(D7,1)="r",LEFT(D7,1)/VLOOKUP($B7,Ingredients!$A$1:$D$66,2,FALSE),IF(RIGHT(D7,1)="b",LEFT(D7,1)/VLOOKUP($B7,Ingredients!$A$1:$D$66,3,FALSE),IF(RIGHT(D7,1)="g",LEFT(D7,1)/VLOOKUP($B7,Ingredients!$A$1:$D$66,4,FALSE)))))*D2</f>
        <v>0</v>
      </c>
      <c r="J7" s="30">
        <f>IF(ISNUMBER(E7),E7/VLOOKUP($B7,Ingredients!$A$1:$D$66,2,FALSE),IF(RIGHT(E7,1)="r",LEFT(E7,1)/VLOOKUP($B7,Ingredients!$A$1:$D$66,2,FALSE),IF(RIGHT(E7,1)="b",LEFT(E7,1)/VLOOKUP($B7,Ingredients!$A$1:$D$66,3,FALSE),IF(RIGHT(E7,1)="g",LEFT(E7,1)/VLOOKUP($B7,Ingredients!$A$1:$D$66,4,FALSE)))))*E2</f>
        <v>0</v>
      </c>
      <c r="K7" s="30">
        <f>IF(ISNUMBER(F7),F7/VLOOKUP($B7,Ingredients!$A$1:$D$66,2,FALSE),IF(RIGHT(F7,1)="r",LEFT(F7,1)/VLOOKUP($B7,Ingredients!$A$1:$D$66,2,FALSE),IF(RIGHT(F7,1)="b",LEFT(F7,1)/VLOOKUP($B7,Ingredients!$A$1:$D$66,3,FALSE),IF(RIGHT(F7,1)="g",LEFT(F7,1)/VLOOKUP($B7,Ingredients!$A$1:$D$66,4,FALSE)))))*F2</f>
        <v>0</v>
      </c>
      <c r="L7" s="30">
        <f t="shared" si="0"/>
        <v>0</v>
      </c>
    </row>
    <row r="8" spans="1:12">
      <c r="B8" s="31" t="s">
        <v>157</v>
      </c>
      <c r="C8" s="52">
        <v>0.5</v>
      </c>
      <c r="D8" s="50">
        <v>0.5</v>
      </c>
      <c r="E8" s="50">
        <v>1</v>
      </c>
      <c r="F8" s="50"/>
      <c r="H8" s="30">
        <f>IF(ISNUMBER(C8),C8/VLOOKUP($B8,Ingredients!$A$1:$D$66,2,FALSE),IF(RIGHT(C8,1)="r",LEFT(C8,1)/VLOOKUP($B8,Ingredients!$A$1:$D$66,2,FALSE),IF(RIGHT(C8,1)="b",LEFT(C8,1)/VLOOKUP($B8,Ingredients!$A$1:$D$66,3,FALSE),IF(RIGHT(C8,1)="g",LEFT(C8,1)/VLOOKUP($B8,Ingredients!$A$1:$D$66,4,FALSE)))))*C2</f>
        <v>0</v>
      </c>
      <c r="I8" s="30">
        <f>IF(ISNUMBER(D8),D8/VLOOKUP($B8,Ingredients!$A$1:$D$66,2,FALSE),IF(RIGHT(D8,1)="r",LEFT(D8,1)/VLOOKUP($B8,Ingredients!$A$1:$D$66,2,FALSE),IF(RIGHT(D8,1)="b",LEFT(D8,1)/VLOOKUP($B8,Ingredients!$A$1:$D$66,3,FALSE),IF(RIGHT(D8,1)="g",LEFT(D8,1)/VLOOKUP($B8,Ingredients!$A$1:$D$66,4,FALSE)))))*D2</f>
        <v>0</v>
      </c>
      <c r="J8" s="30">
        <f>IF(ISNUMBER(E8),E8/VLOOKUP($B8,Ingredients!$A$1:$D$66,2,FALSE),IF(RIGHT(E8,1)="r",LEFT(E8,1)/VLOOKUP($B8,Ingredients!$A$1:$D$66,2,FALSE),IF(RIGHT(E8,1)="b",LEFT(E8,1)/VLOOKUP($B8,Ingredients!$A$1:$D$66,3,FALSE),IF(RIGHT(E8,1)="g",LEFT(E8,1)/VLOOKUP($B8,Ingredients!$A$1:$D$66,4,FALSE)))))*E2</f>
        <v>0</v>
      </c>
      <c r="K8" s="30">
        <f>IF(ISNUMBER(F8),F8/VLOOKUP($B8,Ingredients!$A$1:$D$66,2,FALSE),IF(RIGHT(F8,1)="r",LEFT(F8,1)/VLOOKUP($B8,Ingredients!$A$1:$D$66,2,FALSE),IF(RIGHT(F8,1)="b",LEFT(F8,1)/VLOOKUP($B8,Ingredients!$A$1:$D$66,3,FALSE),IF(RIGHT(F8,1)="g",LEFT(F8,1)/VLOOKUP($B8,Ingredients!$A$1:$D$66,4,FALSE)))))*F2</f>
        <v>0</v>
      </c>
      <c r="L8" s="30">
        <f t="shared" ref="L8:L12" si="1">SUM(H8:K8)</f>
        <v>0</v>
      </c>
    </row>
    <row r="9" spans="1:12">
      <c r="B9" s="31" t="s">
        <v>153</v>
      </c>
      <c r="C9" s="52">
        <v>1</v>
      </c>
      <c r="D9" s="50">
        <v>1</v>
      </c>
      <c r="E9" s="50">
        <v>2</v>
      </c>
      <c r="F9" s="50"/>
      <c r="H9" s="30">
        <f>IF(ISNUMBER(C9),C9/VLOOKUP($B9,Ingredients!$A$1:$D$66,2,FALSE),IF(RIGHT(C9,1)="r",LEFT(C9,1)/VLOOKUP($B9,Ingredients!$A$1:$D$66,2,FALSE),IF(RIGHT(C9,1)="b",LEFT(C9,1)/VLOOKUP($B9,Ingredients!$A$1:$D$66,3,FALSE),IF(RIGHT(C9,1)="g",LEFT(C9,1)/VLOOKUP($B9,Ingredients!$A$1:$D$66,4,FALSE)))))*C2</f>
        <v>0</v>
      </c>
      <c r="I9" s="30">
        <f>IF(ISNUMBER(D9),D9/VLOOKUP($B9,Ingredients!$A$1:$D$66,2,FALSE),IF(RIGHT(D9,1)="r",LEFT(D9,1)/VLOOKUP($B9,Ingredients!$A$1:$D$66,2,FALSE),IF(RIGHT(D9,1)="b",LEFT(D9,1)/VLOOKUP($B9,Ingredients!$A$1:$D$66,3,FALSE),IF(RIGHT(D9,1)="g",LEFT(D9,1)/VLOOKUP($B9,Ingredients!$A$1:$D$66,4,FALSE)))))*D2</f>
        <v>0</v>
      </c>
      <c r="J9" s="30">
        <f>IF(ISNUMBER(E9),E9/VLOOKUP($B9,Ingredients!$A$1:$D$66,2,FALSE),IF(RIGHT(E9,1)="r",LEFT(E9,1)/VLOOKUP($B9,Ingredients!$A$1:$D$66,2,FALSE),IF(RIGHT(E9,1)="b",LEFT(E9,1)/VLOOKUP($B9,Ingredients!$A$1:$D$66,3,FALSE),IF(RIGHT(E9,1)="g",LEFT(E9,1)/VLOOKUP($B9,Ingredients!$A$1:$D$66,4,FALSE)))))*E2</f>
        <v>0</v>
      </c>
      <c r="K9" s="30">
        <f>IF(ISNUMBER(F9),F9/VLOOKUP($B9,Ingredients!$A$1:$D$66,2,FALSE),IF(RIGHT(F9,1)="r",LEFT(F9,1)/VLOOKUP($B9,Ingredients!$A$1:$D$66,2,FALSE),IF(RIGHT(F9,1)="b",LEFT(F9,1)/VLOOKUP($B9,Ingredients!$A$1:$D$66,3,FALSE),IF(RIGHT(F9,1)="g",LEFT(F9,1)/VLOOKUP($B9,Ingredients!$A$1:$D$66,4,FALSE)))))*F2</f>
        <v>0</v>
      </c>
      <c r="L9" s="30">
        <f t="shared" si="1"/>
        <v>0</v>
      </c>
    </row>
    <row r="10" spans="1:12">
      <c r="B10" s="31" t="s">
        <v>154</v>
      </c>
      <c r="C10" s="52">
        <v>1</v>
      </c>
      <c r="D10" s="50">
        <v>1</v>
      </c>
      <c r="E10" s="50">
        <v>2</v>
      </c>
      <c r="F10" s="50"/>
      <c r="H10" s="30">
        <f>IF(ISNUMBER(C10),C10/VLOOKUP($B10,Ingredients!$A$1:$D$66,2,FALSE),IF(RIGHT(C10,1)="r",LEFT(C10,1)/VLOOKUP($B10,Ingredients!$A$1:$D$66,2,FALSE),IF(RIGHT(C10,1)="b",LEFT(C10,1)/VLOOKUP($B10,Ingredients!$A$1:$D$66,3,FALSE),IF(RIGHT(C10,1)="g",LEFT(C10,1)/VLOOKUP($B10,Ingredients!$A$1:$D$66,4,FALSE)))))*C2</f>
        <v>0</v>
      </c>
      <c r="I10" s="30">
        <f>IF(ISNUMBER(D10),D10/VLOOKUP($B10,Ingredients!$A$1:$D$66,2,FALSE),IF(RIGHT(D10,1)="r",LEFT(D10,1)/VLOOKUP($B10,Ingredients!$A$1:$D$66,2,FALSE),IF(RIGHT(D10,1)="b",LEFT(D10,1)/VLOOKUP($B10,Ingredients!$A$1:$D$66,3,FALSE),IF(RIGHT(D10,1)="g",LEFT(D10,1)/VLOOKUP($B10,Ingredients!$A$1:$D$66,4,FALSE)))))*D2</f>
        <v>0</v>
      </c>
      <c r="J10" s="30">
        <f>IF(ISNUMBER(E10),E10/VLOOKUP($B10,Ingredients!$A$1:$D$66,2,FALSE),IF(RIGHT(E10,1)="r",LEFT(E10,1)/VLOOKUP($B10,Ingredients!$A$1:$D$66,2,FALSE),IF(RIGHT(E10,1)="b",LEFT(E10,1)/VLOOKUP($B10,Ingredients!$A$1:$D$66,3,FALSE),IF(RIGHT(E10,1)="g",LEFT(E10,1)/VLOOKUP($B10,Ingredients!$A$1:$D$66,4,FALSE)))))*E2</f>
        <v>0</v>
      </c>
      <c r="K10" s="30">
        <f>IF(ISNUMBER(F10),F10/VLOOKUP($B10,Ingredients!$A$1:$D$66,2,FALSE),IF(RIGHT(F10,1)="r",LEFT(F10,1)/VLOOKUP($B10,Ingredients!$A$1:$D$66,2,FALSE),IF(RIGHT(F10,1)="b",LEFT(F10,1)/VLOOKUP($B10,Ingredients!$A$1:$D$66,3,FALSE),IF(RIGHT(F10,1)="g",LEFT(F10,1)/VLOOKUP($B10,Ingredients!$A$1:$D$66,4,FALSE)))))*F2</f>
        <v>0</v>
      </c>
      <c r="L10" s="30">
        <f t="shared" si="1"/>
        <v>0</v>
      </c>
    </row>
    <row r="11" spans="1:12">
      <c r="B11" s="31" t="s">
        <v>151</v>
      </c>
      <c r="C11" s="52">
        <v>1</v>
      </c>
      <c r="D11" s="50">
        <v>1</v>
      </c>
      <c r="E11" s="50">
        <v>2</v>
      </c>
      <c r="F11" s="50"/>
      <c r="H11" s="30">
        <f>IF(ISNUMBER(C11),C11/VLOOKUP($B11,Ingredients!$A$1:$D$66,2,FALSE),IF(RIGHT(C11,1)="r",LEFT(C11,1)/VLOOKUP($B11,Ingredients!$A$1:$D$66,2,FALSE),IF(RIGHT(C11,1)="b",LEFT(C11,1)/VLOOKUP($B11,Ingredients!$A$1:$D$66,3,FALSE),IF(RIGHT(C11,1)="g",LEFT(C11,1)/VLOOKUP($B11,Ingredients!$A$1:$D$66,4,FALSE)))))*C2</f>
        <v>0</v>
      </c>
      <c r="I11" s="30">
        <f>IF(ISNUMBER(D11),D11/VLOOKUP($B11,Ingredients!$A$1:$D$66,2,FALSE),IF(RIGHT(D11,1)="r",LEFT(D11,1)/VLOOKUP($B11,Ingredients!$A$1:$D$66,2,FALSE),IF(RIGHT(D11,1)="b",LEFT(D11,1)/VLOOKUP($B11,Ingredients!$A$1:$D$66,3,FALSE),IF(RIGHT(D11,1)="g",LEFT(D11,1)/VLOOKUP($B11,Ingredients!$A$1:$D$66,4,FALSE)))))*D2</f>
        <v>0</v>
      </c>
      <c r="J11" s="30">
        <f>IF(ISNUMBER(E11),E11/VLOOKUP($B11,Ingredients!$A$1:$D$66,2,FALSE),IF(RIGHT(E11,1)="r",LEFT(E11,1)/VLOOKUP($B11,Ingredients!$A$1:$D$66,2,FALSE),IF(RIGHT(E11,1)="b",LEFT(E11,1)/VLOOKUP($B11,Ingredients!$A$1:$D$66,3,FALSE),IF(RIGHT(E11,1)="g",LEFT(E11,1)/VLOOKUP($B11,Ingredients!$A$1:$D$66,4,FALSE)))))*E2</f>
        <v>0</v>
      </c>
      <c r="K11" s="30">
        <f>IF(ISNUMBER(F11),F11/VLOOKUP($B11,Ingredients!$A$1:$D$66,2,FALSE),IF(RIGHT(F11,1)="r",LEFT(F11,1)/VLOOKUP($B11,Ingredients!$A$1:$D$66,2,FALSE),IF(RIGHT(F11,1)="b",LEFT(F11,1)/VLOOKUP($B11,Ingredients!$A$1:$D$66,3,FALSE),IF(RIGHT(F11,1)="g",LEFT(F11,1)/VLOOKUP($B11,Ingredients!$A$1:$D$66,4,FALSE)))))*F2</f>
        <v>0</v>
      </c>
      <c r="L11" s="30">
        <f t="shared" si="1"/>
        <v>0</v>
      </c>
    </row>
    <row r="12" spans="1:12">
      <c r="B12" s="31" t="s">
        <v>149</v>
      </c>
      <c r="C12" s="52">
        <v>1</v>
      </c>
      <c r="D12" s="50">
        <v>1</v>
      </c>
      <c r="E12" s="50">
        <v>2</v>
      </c>
      <c r="F12" s="50"/>
      <c r="H12" s="30">
        <f>IF(ISNUMBER(C12),C12/VLOOKUP($B12,Ingredients!$A$1:$D$66,2,FALSE),IF(RIGHT(C12,1)="r",LEFT(C12,1)/VLOOKUP($B12,Ingredients!$A$1:$D$66,2,FALSE),IF(RIGHT(C12,1)="b",LEFT(C12,1)/VLOOKUP($B12,Ingredients!$A$1:$D$66,3,FALSE),IF(RIGHT(C12,1)="g",LEFT(C12,1)/VLOOKUP($B12,Ingredients!$A$1:$D$66,4,FALSE)))))*C2</f>
        <v>0</v>
      </c>
      <c r="I12" s="30">
        <f>IF(ISNUMBER(D12),D12/VLOOKUP($B12,Ingredients!$A$1:$D$66,2,FALSE),IF(RIGHT(D12,1)="r",LEFT(D12,1)/VLOOKUP($B12,Ingredients!$A$1:$D$66,2,FALSE),IF(RIGHT(D12,1)="b",LEFT(D12,1)/VLOOKUP($B12,Ingredients!$A$1:$D$66,3,FALSE),IF(RIGHT(D12,1)="g",LEFT(D12,1)/VLOOKUP($B12,Ingredients!$A$1:$D$66,4,FALSE)))))*D2</f>
        <v>0</v>
      </c>
      <c r="J12" s="30">
        <f>IF(ISNUMBER(E12),E12/VLOOKUP($B12,Ingredients!$A$1:$D$66,2,FALSE),IF(RIGHT(E12,1)="r",LEFT(E12,1)/VLOOKUP($B12,Ingredients!$A$1:$D$66,2,FALSE),IF(RIGHT(E12,1)="b",LEFT(E12,1)/VLOOKUP($B12,Ingredients!$A$1:$D$66,3,FALSE),IF(RIGHT(E12,1)="g",LEFT(E12,1)/VLOOKUP($B12,Ingredients!$A$1:$D$66,4,FALSE)))))*E2</f>
        <v>0</v>
      </c>
      <c r="K12" s="30">
        <f>IF(ISNUMBER(F12),F12/VLOOKUP($B12,Ingredients!$A$1:$D$66,2,FALSE),IF(RIGHT(F12,1)="r",LEFT(F12,1)/VLOOKUP($B12,Ingredients!$A$1:$D$66,2,FALSE),IF(RIGHT(F12,1)="b",LEFT(F12,1)/VLOOKUP($B12,Ingredients!$A$1:$D$66,3,FALSE),IF(RIGHT(F12,1)="g",LEFT(F12,1)/VLOOKUP($B12,Ingredients!$A$1:$D$66,4,FALSE)))))*F2</f>
        <v>0</v>
      </c>
      <c r="L12" s="30">
        <f t="shared" si="1"/>
        <v>0</v>
      </c>
    </row>
    <row r="13" spans="1:12">
      <c r="C13" s="52"/>
      <c r="D13" s="50"/>
      <c r="E13" s="50"/>
      <c r="F13" s="50"/>
    </row>
    <row r="14" spans="1:12">
      <c r="A14" s="31" t="s">
        <v>140</v>
      </c>
      <c r="C14" s="33">
        <f>VLOOKUP($A14,Worksheet!$B$7:$J$65,3,FALSE)</f>
        <v>0</v>
      </c>
      <c r="D14" s="33">
        <f>VLOOKUP($A14,Worksheet!$B$7:$J$65,5,FALSE)</f>
        <v>0</v>
      </c>
      <c r="E14" s="33">
        <f>VLOOKUP($A14,Worksheet!$B$7:$J$65,7,FALSE)</f>
        <v>0</v>
      </c>
      <c r="F14" s="50"/>
    </row>
    <row r="15" spans="1:12">
      <c r="B15" s="31" t="s">
        <v>155</v>
      </c>
      <c r="C15" s="52">
        <v>2</v>
      </c>
      <c r="D15" s="50">
        <v>3</v>
      </c>
      <c r="E15" s="50">
        <v>4</v>
      </c>
      <c r="F15" s="50"/>
      <c r="H15" s="30">
        <f>IF(ISNUMBER(C15),C15/VLOOKUP($B15,Ingredients!$A$1:$D$66,2,FALSE),IF(RIGHT(C15,1)="r",LEFT(C15,1)/VLOOKUP($B15,Ingredients!$A$1:$D$66,2,FALSE),IF(RIGHT(C15,1)="b",LEFT(C15,1)/VLOOKUP($B15,Ingredients!$A$1:$D$66,3,FALSE),IF(RIGHT(C15,1)="g",LEFT(C15,1)/VLOOKUP($B15,Ingredients!$A$1:$D$66,4,FALSE)))))*C14</f>
        <v>0</v>
      </c>
      <c r="I15" s="30">
        <f>IF(ISNUMBER(D15),D15/VLOOKUP($B15,Ingredients!$A$1:$D$66,2,FALSE),IF(RIGHT(D15,1)="r",LEFT(D15,1)/VLOOKUP($B15,Ingredients!$A$1:$D$66,2,FALSE),IF(RIGHT(D15,1)="b",LEFT(D15,1)/VLOOKUP($B15,Ingredients!$A$1:$D$66,3,FALSE),IF(RIGHT(D15,1)="g",LEFT(D15,1)/VLOOKUP($B15,Ingredients!$A$1:$D$66,4,FALSE)))))*D14</f>
        <v>0</v>
      </c>
      <c r="J15" s="30">
        <f>IF(ISNUMBER(E15),E15/VLOOKUP($B15,Ingredients!$A$1:$D$66,2,FALSE),IF(RIGHT(E15,1)="r",LEFT(E15,1)/VLOOKUP($B15,Ingredients!$A$1:$D$66,2,FALSE),IF(RIGHT(E15,1)="b",LEFT(E15,1)/VLOOKUP($B15,Ingredients!$A$1:$D$66,3,FALSE),IF(RIGHT(E15,1)="g",LEFT(E15,1)/VLOOKUP($B15,Ingredients!$A$1:$D$66,4,FALSE)))))*E14</f>
        <v>0</v>
      </c>
      <c r="K15" s="30">
        <f>IF(ISNUMBER(F15),F15/VLOOKUP($B15,Ingredients!$A$1:$D$66,2,FALSE),IF(RIGHT(F15,1)="r",LEFT(F15,1)/VLOOKUP($B15,Ingredients!$A$1:$D$66,2,FALSE),IF(RIGHT(F15,1)="b",LEFT(F15,1)/VLOOKUP($B15,Ingredients!$A$1:$D$66,3,FALSE),IF(RIGHT(F15,1)="g",LEFT(F15,1)/VLOOKUP($B15,Ingredients!$A$1:$D$66,4,FALSE)))))*F14</f>
        <v>0</v>
      </c>
      <c r="L15" s="30">
        <f t="shared" ref="L15:L23" si="2">SUM(H15:K15)</f>
        <v>0</v>
      </c>
    </row>
    <row r="16" spans="1:12">
      <c r="B16" s="31" t="s">
        <v>10</v>
      </c>
      <c r="C16" s="52">
        <v>1</v>
      </c>
      <c r="D16" s="50">
        <v>1</v>
      </c>
      <c r="E16" s="50">
        <v>2</v>
      </c>
      <c r="F16" s="50"/>
      <c r="H16" s="30">
        <f>IF(ISNUMBER(C16),C16/VLOOKUP($B16,Ingredients!$A$1:$D$66,2,FALSE),IF(RIGHT(C16,1)="r",LEFT(C16,1)/VLOOKUP($B16,Ingredients!$A$1:$D$66,2,FALSE),IF(RIGHT(C16,1)="b",LEFT(C16,1)/VLOOKUP($B16,Ingredients!$A$1:$D$66,3,FALSE),IF(RIGHT(C16,1)="g",LEFT(C16,1)/VLOOKUP($B16,Ingredients!$A$1:$D$66,4,FALSE)))))*C14</f>
        <v>0</v>
      </c>
      <c r="I16" s="30">
        <f>IF(ISNUMBER(D16),D16/VLOOKUP($B16,Ingredients!$A$1:$D$66,2,FALSE),IF(RIGHT(D16,1)="r",LEFT(D16,1)/VLOOKUP($B16,Ingredients!$A$1:$D$66,2,FALSE),IF(RIGHT(D16,1)="b",LEFT(D16,1)/VLOOKUP($B16,Ingredients!$A$1:$D$66,3,FALSE),IF(RIGHT(D16,1)="g",LEFT(D16,1)/VLOOKUP($B16,Ingredients!$A$1:$D$66,4,FALSE)))))*D14</f>
        <v>0</v>
      </c>
      <c r="J16" s="30">
        <f>IF(ISNUMBER(E16),E16/VLOOKUP($B16,Ingredients!$A$1:$D$66,2,FALSE),IF(RIGHT(E16,1)="r",LEFT(E16,1)/VLOOKUP($B16,Ingredients!$A$1:$D$66,2,FALSE),IF(RIGHT(E16,1)="b",LEFT(E16,1)/VLOOKUP($B16,Ingredients!$A$1:$D$66,3,FALSE),IF(RIGHT(E16,1)="g",LEFT(E16,1)/VLOOKUP($B16,Ingredients!$A$1:$D$66,4,FALSE)))))*E14</f>
        <v>0</v>
      </c>
      <c r="K16" s="30">
        <f>IF(ISNUMBER(F16),F16/VLOOKUP($B16,Ingredients!$A$1:$D$66,2,FALSE),IF(RIGHT(F16,1)="r",LEFT(F16,1)/VLOOKUP($B16,Ingredients!$A$1:$D$66,2,FALSE),IF(RIGHT(F16,1)="b",LEFT(F16,1)/VLOOKUP($B16,Ingredients!$A$1:$D$66,3,FALSE),IF(RIGHT(F16,1)="g",LEFT(F16,1)/VLOOKUP($B16,Ingredients!$A$1:$D$66,4,FALSE)))))*F14</f>
        <v>0</v>
      </c>
      <c r="L16" s="30">
        <f t="shared" si="2"/>
        <v>0</v>
      </c>
    </row>
    <row r="17" spans="1:18">
      <c r="B17" s="31" t="s">
        <v>20</v>
      </c>
      <c r="C17" s="52" t="s">
        <v>66</v>
      </c>
      <c r="D17" s="50" t="s">
        <v>66</v>
      </c>
      <c r="E17" s="50" t="s">
        <v>67</v>
      </c>
      <c r="F17" s="50"/>
      <c r="H17" s="30">
        <f>IF(ISNUMBER(C17),C17/VLOOKUP($B17,Ingredients!$A$1:$D$66,2,FALSE),IF(RIGHT(C17,1)="r",LEFT(C17,1)/VLOOKUP($B17,Ingredients!$A$1:$D$66,2,FALSE),IF(RIGHT(C17,1)="b",LEFT(C17,1)/VLOOKUP($B17,Ingredients!$A$1:$D$66,3,FALSE),IF(RIGHT(C17,1)="g",LEFT(C17,1)/VLOOKUP($B17,Ingredients!$A$1:$D$66,4,FALSE)))))*C14</f>
        <v>0</v>
      </c>
      <c r="I17" s="30">
        <f>IF(ISNUMBER(D17),D17/VLOOKUP($B17,Ingredients!$A$1:$D$66,2,FALSE),IF(RIGHT(D17,1)="r",LEFT(D17,1)/VLOOKUP($B17,Ingredients!$A$1:$D$66,2,FALSE),IF(RIGHT(D17,1)="b",LEFT(D17,1)/VLOOKUP($B17,Ingredients!$A$1:$D$66,3,FALSE),IF(RIGHT(D17,1)="g",LEFT(D17,1)/VLOOKUP($B17,Ingredients!$A$1:$D$66,4,FALSE)))))*D14</f>
        <v>0</v>
      </c>
      <c r="J17" s="30">
        <f>IF(ISNUMBER(E17),E17/VLOOKUP($B17,Ingredients!$A$1:$D$66,2,FALSE),IF(RIGHT(E17,1)="r",LEFT(E17,1)/VLOOKUP($B17,Ingredients!$A$1:$D$66,2,FALSE),IF(RIGHT(E17,1)="b",LEFT(E17,1)/VLOOKUP($B17,Ingredients!$A$1:$D$66,3,FALSE),IF(RIGHT(E17,1)="g",LEFT(E17,1)/VLOOKUP($B17,Ingredients!$A$1:$D$66,4,FALSE)))))*E14</f>
        <v>0</v>
      </c>
      <c r="K17" s="30">
        <f>IF(ISNUMBER(F17),F17/VLOOKUP($B17,Ingredients!$A$1:$D$66,2,FALSE),IF(RIGHT(F17,1)="r",LEFT(F17,1)/VLOOKUP($B17,Ingredients!$A$1:$D$66,2,FALSE),IF(RIGHT(F17,1)="b",LEFT(F17,1)/VLOOKUP($B17,Ingredients!$A$1:$D$66,3,FALSE),IF(RIGHT(F17,1)="g",LEFT(F17,1)/VLOOKUP($B17,Ingredients!$A$1:$D$66,4,FALSE)))))*F14</f>
        <v>0</v>
      </c>
      <c r="L17" s="30">
        <f t="shared" si="2"/>
        <v>0</v>
      </c>
    </row>
    <row r="18" spans="1:18">
      <c r="B18" s="31" t="s">
        <v>24</v>
      </c>
      <c r="C18" s="52" t="s">
        <v>65</v>
      </c>
      <c r="D18" s="50" t="s">
        <v>66</v>
      </c>
      <c r="E18" s="50" t="s">
        <v>67</v>
      </c>
      <c r="F18" s="50"/>
      <c r="H18" s="30">
        <f>IF(ISNUMBER(C18),C18/VLOOKUP($B18,Ingredients!$A$1:$D$66,2,FALSE),IF(RIGHT(C18,1)="r",LEFT(C18,1)/VLOOKUP($B18,Ingredients!$A$1:$D$66,2,FALSE),IF(RIGHT(C18,1)="b",LEFT(C18,1)/VLOOKUP($B18,Ingredients!$A$1:$D$66,3,FALSE),IF(RIGHT(C18,1)="g",LEFT(C18,1)/VLOOKUP($B18,Ingredients!$A$1:$D$66,4,FALSE)))))*C14</f>
        <v>0</v>
      </c>
      <c r="I18" s="30">
        <f>IF(ISNUMBER(D18),D18/VLOOKUP($B18,Ingredients!$A$1:$D$66,2,FALSE),IF(RIGHT(D18,1)="r",LEFT(D18,1)/VLOOKUP($B18,Ingredients!$A$1:$D$66,2,FALSE),IF(RIGHT(D18,1)="b",LEFT(D18,1)/VLOOKUP($B18,Ingredients!$A$1:$D$66,3,FALSE),IF(RIGHT(D18,1)="g",LEFT(D18,1)/VLOOKUP($B18,Ingredients!$A$1:$D$66,4,FALSE)))))*D14</f>
        <v>0</v>
      </c>
      <c r="J18" s="30">
        <f>IF(ISNUMBER(E18),E18/VLOOKUP($B18,Ingredients!$A$1:$D$66,2,FALSE),IF(RIGHT(E18,1)="r",LEFT(E18,1)/VLOOKUP($B18,Ingredients!$A$1:$D$66,2,FALSE),IF(RIGHT(E18,1)="b",LEFT(E18,1)/VLOOKUP($B18,Ingredients!$A$1:$D$66,3,FALSE),IF(RIGHT(E18,1)="g",LEFT(E18,1)/VLOOKUP($B18,Ingredients!$A$1:$D$66,4,FALSE)))))*E14</f>
        <v>0</v>
      </c>
      <c r="K18" s="30">
        <f>IF(ISNUMBER(F18),F18/VLOOKUP($B18,Ingredients!$A$1:$D$66,2,FALSE),IF(RIGHT(F18,1)="r",LEFT(F18,1)/VLOOKUP($B18,Ingredients!$A$1:$D$66,2,FALSE),IF(RIGHT(F18,1)="b",LEFT(F18,1)/VLOOKUP($B18,Ingredients!$A$1:$D$66,3,FALSE),IF(RIGHT(F18,1)="g",LEFT(F18,1)/VLOOKUP($B18,Ingredients!$A$1:$D$66,4,FALSE)))))*F14</f>
        <v>0</v>
      </c>
      <c r="L18" s="30">
        <f t="shared" si="2"/>
        <v>0</v>
      </c>
    </row>
    <row r="19" spans="1:18">
      <c r="B19" s="31" t="s">
        <v>19</v>
      </c>
      <c r="C19" s="52" t="s">
        <v>65</v>
      </c>
      <c r="D19" s="50" t="s">
        <v>65</v>
      </c>
      <c r="E19" s="50" t="s">
        <v>69</v>
      </c>
      <c r="F19" s="50"/>
      <c r="H19" s="30">
        <f>IF(ISNUMBER(C19),C19/VLOOKUP($B19,Ingredients!$A$1:$D$66,2,FALSE),IF(RIGHT(C19,1)="r",LEFT(C19,1)/VLOOKUP($B19,Ingredients!$A$1:$D$66,2,FALSE),IF(RIGHT(C19,1)="b",LEFT(C19,1)/VLOOKUP($B19,Ingredients!$A$1:$D$66,3,FALSE),IF(RIGHT(C19,1)="g",LEFT(C19,1)/VLOOKUP($B19,Ingredients!$A$1:$D$66,4,FALSE)))))*C14</f>
        <v>0</v>
      </c>
      <c r="I19" s="30">
        <f>IF(ISNUMBER(D19),D19/VLOOKUP($B19,Ingredients!$A$1:$D$66,2,FALSE),IF(RIGHT(D19,1)="r",LEFT(D19,1)/VLOOKUP($B19,Ingredients!$A$1:$D$66,2,FALSE),IF(RIGHT(D19,1)="b",LEFT(D19,1)/VLOOKUP($B19,Ingredients!$A$1:$D$66,3,FALSE),IF(RIGHT(D19,1)="g",LEFT(D19,1)/VLOOKUP($B19,Ingredients!$A$1:$D$66,4,FALSE)))))*D14</f>
        <v>0</v>
      </c>
      <c r="J19" s="30">
        <f>IF(ISNUMBER(E19),E19/VLOOKUP($B19,Ingredients!$A$1:$D$66,2,FALSE),IF(RIGHT(E19,1)="r",LEFT(E19,1)/VLOOKUP($B19,Ingredients!$A$1:$D$66,2,FALSE),IF(RIGHT(E19,1)="b",LEFT(E19,1)/VLOOKUP($B19,Ingredients!$A$1:$D$66,3,FALSE),IF(RIGHT(E19,1)="g",LEFT(E19,1)/VLOOKUP($B19,Ingredients!$A$1:$D$66,4,FALSE)))))*E14</f>
        <v>0</v>
      </c>
      <c r="K19" s="30">
        <f>IF(ISNUMBER(F19),F19/VLOOKUP($B19,Ingredients!$A$1:$D$66,2,FALSE),IF(RIGHT(F19,1)="r",LEFT(F19,1)/VLOOKUP($B19,Ingredients!$A$1:$D$66,2,FALSE),IF(RIGHT(F19,1)="b",LEFT(F19,1)/VLOOKUP($B19,Ingredients!$A$1:$D$66,3,FALSE),IF(RIGHT(F19,1)="g",LEFT(F19,1)/VLOOKUP($B19,Ingredients!$A$1:$D$66,4,FALSE)))))*F14</f>
        <v>0</v>
      </c>
      <c r="L19" s="30">
        <f t="shared" si="2"/>
        <v>0</v>
      </c>
    </row>
    <row r="20" spans="1:18">
      <c r="B20" s="37" t="s">
        <v>160</v>
      </c>
      <c r="C20" s="69">
        <v>1</v>
      </c>
      <c r="D20" s="70">
        <v>1</v>
      </c>
      <c r="E20" s="70">
        <v>2</v>
      </c>
      <c r="F20" s="70"/>
      <c r="G20" s="35"/>
      <c r="H20" s="36">
        <f>IF(ISNUMBER(C20),C20/VLOOKUP($B20,Ingredients!$A$1:$D$66,2,FALSE),IF(RIGHT(C20,1)="r",LEFT(C20,1)/VLOOKUP($B20,Ingredients!$A$1:$D$66,2,FALSE),IF(RIGHT(C20,1)="b",LEFT(C20,1)/VLOOKUP($B20,Ingredients!$A$1:$D$66,3,FALSE),IF(RIGHT(C20,1)="g",LEFT(C20,1)/VLOOKUP($B20,Ingredients!$A$1:$D$66,4,FALSE)))))*C14</f>
        <v>0</v>
      </c>
      <c r="I20" s="36">
        <f>IF(ISNUMBER(D20),D20/VLOOKUP($B20,Ingredients!$A$1:$D$66,2,FALSE),IF(RIGHT(D20,1)="r",LEFT(D20,1)/VLOOKUP($B20,Ingredients!$A$1:$D$66,2,FALSE),IF(RIGHT(D20,1)="b",LEFT(D20,1)/VLOOKUP($B20,Ingredients!$A$1:$D$66,3,FALSE),IF(RIGHT(D20,1)="g",LEFT(D20,1)/VLOOKUP($B20,Ingredients!$A$1:$D$66,4,FALSE)))))*D14</f>
        <v>0</v>
      </c>
      <c r="J20" s="36">
        <f>IF(ISNUMBER(E20),E20/VLOOKUP($B20,Ingredients!$A$1:$D$66,2,FALSE),IF(RIGHT(E20,1)="r",LEFT(E20,1)/VLOOKUP($B20,Ingredients!$A$1:$D$66,2,FALSE),IF(RIGHT(E20,1)="b",LEFT(E20,1)/VLOOKUP($B20,Ingredients!$A$1:$D$66,3,FALSE),IF(RIGHT(E20,1)="g",LEFT(E20,1)/VLOOKUP($B20,Ingredients!$A$1:$D$66,4,FALSE)))))*E14</f>
        <v>0</v>
      </c>
      <c r="K20" s="36">
        <f>IF(ISNUMBER(F20),F20/VLOOKUP($B20,Ingredients!$A$1:$D$66,2,FALSE),IF(RIGHT(F20,1)="r",LEFT(F20,1)/VLOOKUP($B20,Ingredients!$A$1:$D$66,2,FALSE),IF(RIGHT(F20,1)="b",LEFT(F20,1)/VLOOKUP($B20,Ingredients!$A$1:$D$66,3,FALSE),IF(RIGHT(F20,1)="g",LEFT(F20,1)/VLOOKUP($B20,Ingredients!$A$1:$D$66,4,FALSE)))))*F14</f>
        <v>0</v>
      </c>
      <c r="L20" s="36">
        <f t="shared" si="2"/>
        <v>0</v>
      </c>
    </row>
    <row r="21" spans="1:18">
      <c r="B21" s="31" t="s">
        <v>157</v>
      </c>
      <c r="C21" s="52">
        <v>0.5</v>
      </c>
      <c r="D21" s="50">
        <v>0.5</v>
      </c>
      <c r="E21" s="50">
        <v>1</v>
      </c>
      <c r="F21" s="50"/>
      <c r="H21" s="30">
        <f>IF(ISNUMBER(C21),C21/VLOOKUP($B21,Ingredients!$A$1:$D$66,2,FALSE),IF(RIGHT(C21,1)="r",LEFT(C21,1)/VLOOKUP($B21,Ingredients!$A$1:$D$66,2,FALSE),IF(RIGHT(C21,1)="b",LEFT(C21,1)/VLOOKUP($B21,Ingredients!$A$1:$D$66,3,FALSE),IF(RIGHT(C21,1)="g",LEFT(C21,1)/VLOOKUP($B21,Ingredients!$A$1:$D$66,4,FALSE)))))*C14</f>
        <v>0</v>
      </c>
      <c r="I21" s="30">
        <f>IF(ISNUMBER(D21),D21/VLOOKUP($B21,Ingredients!$A$1:$D$66,2,FALSE),IF(RIGHT(D21,1)="r",LEFT(D21,1)/VLOOKUP($B21,Ingredients!$A$1:$D$66,2,FALSE),IF(RIGHT(D21,1)="b",LEFT(D21,1)/VLOOKUP($B21,Ingredients!$A$1:$D$66,3,FALSE),IF(RIGHT(D21,1)="g",LEFT(D21,1)/VLOOKUP($B21,Ingredients!$A$1:$D$66,4,FALSE)))))*D14</f>
        <v>0</v>
      </c>
      <c r="J21" s="30">
        <f>IF(ISNUMBER(E21),E21/VLOOKUP($B21,Ingredients!$A$1:$D$66,2,FALSE),IF(RIGHT(E21,1)="r",LEFT(E21,1)/VLOOKUP($B21,Ingredients!$A$1:$D$66,2,FALSE),IF(RIGHT(E21,1)="b",LEFT(E21,1)/VLOOKUP($B21,Ingredients!$A$1:$D$66,3,FALSE),IF(RIGHT(E21,1)="g",LEFT(E21,1)/VLOOKUP($B21,Ingredients!$A$1:$D$66,4,FALSE)))))*E14</f>
        <v>0</v>
      </c>
      <c r="K21" s="30">
        <f>IF(ISNUMBER(F21),F21/VLOOKUP($B21,Ingredients!$A$1:$D$66,2,FALSE),IF(RIGHT(F21,1)="r",LEFT(F21,1)/VLOOKUP($B21,Ingredients!$A$1:$D$66,2,FALSE),IF(RIGHT(F21,1)="b",LEFT(F21,1)/VLOOKUP($B21,Ingredients!$A$1:$D$66,3,FALSE),IF(RIGHT(F21,1)="g",LEFT(F21,1)/VLOOKUP($B21,Ingredients!$A$1:$D$66,4,FALSE)))))*F14</f>
        <v>0</v>
      </c>
      <c r="L21" s="30">
        <f t="shared" si="2"/>
        <v>0</v>
      </c>
    </row>
    <row r="22" spans="1:18">
      <c r="B22" s="31" t="s">
        <v>153</v>
      </c>
      <c r="C22" s="52">
        <v>1</v>
      </c>
      <c r="D22" s="50">
        <v>1</v>
      </c>
      <c r="E22" s="50">
        <v>2</v>
      </c>
      <c r="F22" s="50"/>
      <c r="H22" s="30">
        <f>IF(ISNUMBER(C22),C22/VLOOKUP($B22,Ingredients!$A$1:$D$66,2,FALSE),IF(RIGHT(C22,1)="r",LEFT(C22,1)/VLOOKUP($B22,Ingredients!$A$1:$D$66,2,FALSE),IF(RIGHT(C22,1)="b",LEFT(C22,1)/VLOOKUP($B22,Ingredients!$A$1:$D$66,3,FALSE),IF(RIGHT(C22,1)="g",LEFT(C22,1)/VLOOKUP($B22,Ingredients!$A$1:$D$66,4,FALSE)))))*C14</f>
        <v>0</v>
      </c>
      <c r="I22" s="30">
        <f>IF(ISNUMBER(D22),D22/VLOOKUP($B22,Ingredients!$A$1:$D$66,2,FALSE),IF(RIGHT(D22,1)="r",LEFT(D22,1)/VLOOKUP($B22,Ingredients!$A$1:$D$66,2,FALSE),IF(RIGHT(D22,1)="b",LEFT(D22,1)/VLOOKUP($B22,Ingredients!$A$1:$D$66,3,FALSE),IF(RIGHT(D22,1)="g",LEFT(D22,1)/VLOOKUP($B22,Ingredients!$A$1:$D$66,4,FALSE)))))*D14</f>
        <v>0</v>
      </c>
      <c r="J22" s="30">
        <f>IF(ISNUMBER(E22),E22/VLOOKUP($B22,Ingredients!$A$1:$D$66,2,FALSE),IF(RIGHT(E22,1)="r",LEFT(E22,1)/VLOOKUP($B22,Ingredients!$A$1:$D$66,2,FALSE),IF(RIGHT(E22,1)="b",LEFT(E22,1)/VLOOKUP($B22,Ingredients!$A$1:$D$66,3,FALSE),IF(RIGHT(E22,1)="g",LEFT(E22,1)/VLOOKUP($B22,Ingredients!$A$1:$D$66,4,FALSE)))))*E14</f>
        <v>0</v>
      </c>
      <c r="K22" s="30">
        <f>IF(ISNUMBER(F22),F22/VLOOKUP($B22,Ingredients!$A$1:$D$66,2,FALSE),IF(RIGHT(F22,1)="r",LEFT(F22,1)/VLOOKUP($B22,Ingredients!$A$1:$D$66,2,FALSE),IF(RIGHT(F22,1)="b",LEFT(F22,1)/VLOOKUP($B22,Ingredients!$A$1:$D$66,3,FALSE),IF(RIGHT(F22,1)="g",LEFT(F22,1)/VLOOKUP($B22,Ingredients!$A$1:$D$66,4,FALSE)))))*F14</f>
        <v>0</v>
      </c>
      <c r="L22" s="30">
        <f t="shared" si="2"/>
        <v>0</v>
      </c>
    </row>
    <row r="23" spans="1:18" ht="13.5">
      <c r="B23" s="31" t="s">
        <v>152</v>
      </c>
      <c r="C23" s="52">
        <v>1</v>
      </c>
      <c r="D23" s="50">
        <v>1</v>
      </c>
      <c r="E23" s="50">
        <v>1</v>
      </c>
      <c r="F23" s="50"/>
      <c r="H23" s="30">
        <f>IF(ISNUMBER(C23),C23/VLOOKUP($B23,Ingredients!$A$1:$D$66,2,FALSE),IF(RIGHT(C23,1)="r",LEFT(C23,1)/VLOOKUP($B23,Ingredients!$A$1:$D$66,2,FALSE),IF(RIGHT(C23,1)="b",LEFT(C23,1)/VLOOKUP($B23,Ingredients!$A$1:$D$66,3,FALSE),IF(RIGHT(C23,1)="g",LEFT(C23,1)/VLOOKUP($B23,Ingredients!$A$1:$D$66,4,FALSE)))))*C14</f>
        <v>0</v>
      </c>
      <c r="I23" s="30">
        <f>IF(ISNUMBER(D23),D23/VLOOKUP($B23,Ingredients!$A$1:$D$66,2,FALSE),IF(RIGHT(D23,1)="r",LEFT(D23,1)/VLOOKUP($B23,Ingredients!$A$1:$D$66,2,FALSE),IF(RIGHT(D23,1)="b",LEFT(D23,1)/VLOOKUP($B23,Ingredients!$A$1:$D$66,3,FALSE),IF(RIGHT(D23,1)="g",LEFT(D23,1)/VLOOKUP($B23,Ingredients!$A$1:$D$66,4,FALSE)))))*D14</f>
        <v>0</v>
      </c>
      <c r="J23" s="30">
        <f>IF(ISNUMBER(E23),E23/VLOOKUP($B23,Ingredients!$A$1:$D$66,2,FALSE),IF(RIGHT(E23,1)="r",LEFT(E23,1)/VLOOKUP($B23,Ingredients!$A$1:$D$66,2,FALSE),IF(RIGHT(E23,1)="b",LEFT(E23,1)/VLOOKUP($B23,Ingredients!$A$1:$D$66,3,FALSE),IF(RIGHT(E23,1)="g",LEFT(E23,1)/VLOOKUP($B23,Ingredients!$A$1:$D$66,4,FALSE)))))*E14</f>
        <v>0</v>
      </c>
      <c r="K23" s="30">
        <f>IF(ISNUMBER(F23),F23/VLOOKUP($B23,Ingredients!$A$1:$D$66,2,FALSE),IF(RIGHT(F23,1)="r",LEFT(F23,1)/VLOOKUP($B23,Ingredients!$A$1:$D$66,2,FALSE),IF(RIGHT(F23,1)="b",LEFT(F23,1)/VLOOKUP($B23,Ingredients!$A$1:$D$66,3,FALSE),IF(RIGHT(F23,1)="g",LEFT(F23,1)/VLOOKUP($B23,Ingredients!$A$1:$D$66,4,FALSE)))))*F14</f>
        <v>0</v>
      </c>
      <c r="L23" s="30">
        <f t="shared" si="2"/>
        <v>0</v>
      </c>
      <c r="R23" s="1"/>
    </row>
    <row r="24" spans="1:18" ht="13.5">
      <c r="B24" s="31" t="s">
        <v>151</v>
      </c>
      <c r="C24" s="52">
        <v>1</v>
      </c>
      <c r="D24" s="50">
        <v>1</v>
      </c>
      <c r="E24" s="50">
        <v>1</v>
      </c>
      <c r="F24" s="50"/>
      <c r="H24" s="30">
        <f>IF(ISNUMBER(C24),C24/VLOOKUP($B24,Ingredients!$A$1:$D$66,2,FALSE),IF(RIGHT(C24,1)="r",LEFT(C24,1)/VLOOKUP($B24,Ingredients!$A$1:$D$66,2,FALSE),IF(RIGHT(C24,1)="b",LEFT(C24,1)/VLOOKUP($B24,Ingredients!$A$1:$D$66,3,FALSE),IF(RIGHT(C24,1)="g",LEFT(C24,1)/VLOOKUP($B24,Ingredients!$A$1:$D$66,4,FALSE)))))*C14</f>
        <v>0</v>
      </c>
      <c r="I24" s="30">
        <f>IF(ISNUMBER(D24),D24/VLOOKUP($B24,Ingredients!$A$1:$D$66,2,FALSE),IF(RIGHT(D24,1)="r",LEFT(D24,1)/VLOOKUP($B24,Ingredients!$A$1:$D$66,2,FALSE),IF(RIGHT(D24,1)="b",LEFT(D24,1)/VLOOKUP($B24,Ingredients!$A$1:$D$66,3,FALSE),IF(RIGHT(D24,1)="g",LEFT(D24,1)/VLOOKUP($B24,Ingredients!$A$1:$D$66,4,FALSE)))))*D14</f>
        <v>0</v>
      </c>
      <c r="J24" s="30">
        <f>IF(ISNUMBER(E24),E24/VLOOKUP($B24,Ingredients!$A$1:$D$66,2,FALSE),IF(RIGHT(E24,1)="r",LEFT(E24,1)/VLOOKUP($B24,Ingredients!$A$1:$D$66,2,FALSE),IF(RIGHT(E24,1)="b",LEFT(E24,1)/VLOOKUP($B24,Ingredients!$A$1:$D$66,3,FALSE),IF(RIGHT(E24,1)="g",LEFT(E24,1)/VLOOKUP($B24,Ingredients!$A$1:$D$66,4,FALSE)))))*E14</f>
        <v>0</v>
      </c>
      <c r="K24" s="30">
        <f>IF(ISNUMBER(F24),F24/VLOOKUP($B24,Ingredients!$A$1:$D$66,2,FALSE),IF(RIGHT(F24,1)="r",LEFT(F24,1)/VLOOKUP($B24,Ingredients!$A$1:$D$66,2,FALSE),IF(RIGHT(F24,1)="b",LEFT(F24,1)/VLOOKUP($B24,Ingredients!$A$1:$D$66,3,FALSE),IF(RIGHT(F24,1)="g",LEFT(F24,1)/VLOOKUP($B24,Ingredients!$A$1:$D$66,4,FALSE)))))*F14</f>
        <v>0</v>
      </c>
      <c r="L24" s="30">
        <f t="shared" ref="L24:L25" si="3">SUM(H24:K24)</f>
        <v>0</v>
      </c>
      <c r="R24" s="1"/>
    </row>
    <row r="25" spans="1:18">
      <c r="B25" s="31" t="s">
        <v>149</v>
      </c>
      <c r="C25" s="52">
        <v>1</v>
      </c>
      <c r="D25" s="50">
        <v>1</v>
      </c>
      <c r="E25" s="50">
        <v>2</v>
      </c>
      <c r="F25" s="50"/>
      <c r="H25" s="30">
        <f>IF(ISNUMBER(C25),C25/VLOOKUP($B25,Ingredients!$A$1:$D$66,2,FALSE),IF(RIGHT(C25,1)="r",LEFT(C25,1)/VLOOKUP($B25,Ingredients!$A$1:$D$66,2,FALSE),IF(RIGHT(C25,1)="b",LEFT(C25,1)/VLOOKUP($B25,Ingredients!$A$1:$D$66,3,FALSE),IF(RIGHT(C25,1)="g",LEFT(C25,1)/VLOOKUP($B25,Ingredients!$A$1:$D$66,4,FALSE)))))*C14</f>
        <v>0</v>
      </c>
      <c r="I25" s="30">
        <f>IF(ISNUMBER(D25),D25/VLOOKUP($B25,Ingredients!$A$1:$D$66,2,FALSE),IF(RIGHT(D25,1)="r",LEFT(D25,1)/VLOOKUP($B25,Ingredients!$A$1:$D$66,2,FALSE),IF(RIGHT(D25,1)="b",LEFT(D25,1)/VLOOKUP($B25,Ingredients!$A$1:$D$66,3,FALSE),IF(RIGHT(D25,1)="g",LEFT(D25,1)/VLOOKUP($B25,Ingredients!$A$1:$D$66,4,FALSE)))))*D14</f>
        <v>0</v>
      </c>
      <c r="J25" s="30">
        <f>IF(ISNUMBER(E25),E25/VLOOKUP($B25,Ingredients!$A$1:$D$66,2,FALSE),IF(RIGHT(E25,1)="r",LEFT(E25,1)/VLOOKUP($B25,Ingredients!$A$1:$D$66,2,FALSE),IF(RIGHT(E25,1)="b",LEFT(E25,1)/VLOOKUP($B25,Ingredients!$A$1:$D$66,3,FALSE),IF(RIGHT(E25,1)="g",LEFT(E25,1)/VLOOKUP($B25,Ingredients!$A$1:$D$66,4,FALSE)))))*E14</f>
        <v>0</v>
      </c>
      <c r="K25" s="30">
        <f>IF(ISNUMBER(F25),F25/VLOOKUP($B25,Ingredients!$A$1:$D$66,2,FALSE),IF(RIGHT(F25,1)="r",LEFT(F25,1)/VLOOKUP($B25,Ingredients!$A$1:$D$66,2,FALSE),IF(RIGHT(F25,1)="b",LEFT(F25,1)/VLOOKUP($B25,Ingredients!$A$1:$D$66,3,FALSE),IF(RIGHT(F25,1)="g",LEFT(F25,1)/VLOOKUP($B25,Ingredients!$A$1:$D$66,4,FALSE)))))*F14</f>
        <v>0</v>
      </c>
      <c r="L25" s="30">
        <f t="shared" si="3"/>
        <v>0</v>
      </c>
    </row>
    <row r="26" spans="1:18">
      <c r="C26" s="52"/>
      <c r="D26" s="50"/>
      <c r="E26" s="50"/>
      <c r="F26" s="50"/>
    </row>
    <row r="27" spans="1:18">
      <c r="A27" s="32" t="s">
        <v>73</v>
      </c>
      <c r="C27" s="33"/>
      <c r="D27" s="33">
        <f>VLOOKUP($A27,Worksheet!$B$7:$J$65,5,FALSE)</f>
        <v>0</v>
      </c>
      <c r="E27" s="33">
        <f>VLOOKUP($A27,Worksheet!$B$7:$J$65,7,FALSE)</f>
        <v>0</v>
      </c>
      <c r="F27" s="33">
        <f>VLOOKUP($A27,Worksheet!$B$7:$J$65,9,FALSE)</f>
        <v>0</v>
      </c>
      <c r="I27" s="30"/>
      <c r="J27" s="30"/>
      <c r="M27" s="32"/>
    </row>
    <row r="28" spans="1:18">
      <c r="B28" s="32" t="s">
        <v>34</v>
      </c>
      <c r="C28" s="53"/>
      <c r="D28" s="39">
        <v>6</v>
      </c>
      <c r="E28" s="39">
        <v>8</v>
      </c>
      <c r="F28" s="39">
        <v>10</v>
      </c>
      <c r="H28" s="30">
        <f>IF(ISNUMBER(C28),C28/VLOOKUP($B28,Ingredients!$A$1:$D$66,2,FALSE),IF(RIGHT(C28,1)="r",LEFT(C28,1)/VLOOKUP($B28,Ingredients!$A$1:$D$66,2,FALSE),IF(RIGHT(C28,1)="b",LEFT(C28,1)/VLOOKUP($B28,Ingredients!$A$1:$D$66,3,FALSE),IF(RIGHT(C28,1)="g",LEFT(C28,1)/VLOOKUP($B28,Ingredients!$A$1:$D$66,4,FALSE)))))*C27</f>
        <v>0</v>
      </c>
      <c r="I28" s="30">
        <f>IF(ISNUMBER(D28),D28/VLOOKUP($B28,Ingredients!$A$1:$D$66,2,FALSE),IF(RIGHT(D28,1)="r",LEFT(D28,1)/VLOOKUP($B28,Ingredients!$A$1:$D$66,2,FALSE),IF(RIGHT(D28,1)="b",LEFT(D28,1)/VLOOKUP($B28,Ingredients!$A$1:$D$66,3,FALSE),IF(RIGHT(D28,1)="g",LEFT(D28,1)/VLOOKUP($B28,Ingredients!$A$1:$D$66,4,FALSE)))))*D27</f>
        <v>0</v>
      </c>
      <c r="J28" s="30">
        <f>IF(ISNUMBER(E28),E28/VLOOKUP($B28,Ingredients!$A$1:$D$66,2,FALSE),IF(RIGHT(E28,1)="r",LEFT(E28,1)/VLOOKUP($B28,Ingredients!$A$1:$D$66,2,FALSE),IF(RIGHT(E28,1)="b",LEFT(E28,1)/VLOOKUP($B28,Ingredients!$A$1:$D$66,3,FALSE),IF(RIGHT(E28,1)="g",LEFT(E28,1)/VLOOKUP($B28,Ingredients!$A$1:$D$66,4,FALSE)))))*E27</f>
        <v>0</v>
      </c>
      <c r="K28" s="30">
        <f>IF(ISNUMBER(F28),F28/VLOOKUP($B28,Ingredients!$A$1:$D$66,2,FALSE),IF(RIGHT(F28,1)="r",LEFT(F28,1)/VLOOKUP($B28,Ingredients!$A$1:$D$66,2,FALSE),IF(RIGHT(F28,1)="b",LEFT(F28,1)/VLOOKUP($B28,Ingredients!$A$1:$D$66,3,FALSE),IF(RIGHT(F28,1)="g",LEFT(F28,1)/VLOOKUP($B28,Ingredients!$A$1:$D$66,4,FALSE)))))*F27</f>
        <v>0</v>
      </c>
      <c r="L28" s="30">
        <f t="shared" ref="L28:L110" si="4">SUM(H28:K28)</f>
        <v>0</v>
      </c>
    </row>
    <row r="29" spans="1:18">
      <c r="B29" s="32" t="s">
        <v>10</v>
      </c>
      <c r="C29" s="53"/>
      <c r="D29" s="39">
        <v>2</v>
      </c>
      <c r="E29" s="39">
        <v>2</v>
      </c>
      <c r="F29" s="39">
        <v>4</v>
      </c>
      <c r="H29" s="30">
        <f>IF(ISNUMBER(C29),C29/VLOOKUP($B29,Ingredients!$A$1:$D$66,2,FALSE),IF(RIGHT(C29,1)="r",LEFT(C29,1)/VLOOKUP($B29,Ingredients!$A$1:$D$66,2,FALSE),IF(RIGHT(C29,1)="b",LEFT(C29,1)/VLOOKUP($B29,Ingredients!$A$1:$D$66,3,FALSE),IF(RIGHT(C29,1)="g",LEFT(C29,1)/VLOOKUP($B29,Ingredients!$A$1:$D$66,4,FALSE)))))*C27</f>
        <v>0</v>
      </c>
      <c r="I29" s="30">
        <f>IF(ISNUMBER(D29),D29/VLOOKUP($B29,Ingredients!$A$1:$D$66,2,FALSE),IF(RIGHT(D29,1)="r",LEFT(D29,1)/VLOOKUP($B29,Ingredients!$A$1:$D$66,2,FALSE),IF(RIGHT(D29,1)="b",LEFT(D29,1)/VLOOKUP($B29,Ingredients!$A$1:$D$66,3,FALSE),IF(RIGHT(D29,1)="g",LEFT(D29,1)/VLOOKUP($B29,Ingredients!$A$1:$D$66,4,FALSE)))))*D27</f>
        <v>0</v>
      </c>
      <c r="J29" s="30">
        <f>IF(ISNUMBER(E29),E29/VLOOKUP($B29,Ingredients!$A$1:$D$66,2,FALSE),IF(RIGHT(E29,1)="r",LEFT(E29,1)/VLOOKUP($B29,Ingredients!$A$1:$D$66,2,FALSE),IF(RIGHT(E29,1)="b",LEFT(E29,1)/VLOOKUP($B29,Ingredients!$A$1:$D$66,3,FALSE),IF(RIGHT(E29,1)="g",LEFT(E29,1)/VLOOKUP($B29,Ingredients!$A$1:$D$66,4,FALSE)))))*E27</f>
        <v>0</v>
      </c>
      <c r="K29" s="30">
        <f>IF(ISNUMBER(F29),F29/VLOOKUP($B29,Ingredients!$A$1:$D$66,2,FALSE),IF(RIGHT(F29,1)="r",LEFT(F29,1)/VLOOKUP($B29,Ingredients!$A$1:$D$66,2,FALSE),IF(RIGHT(F29,1)="b",LEFT(F29,1)/VLOOKUP($B29,Ingredients!$A$1:$D$66,3,FALSE),IF(RIGHT(F29,1)="g",LEFT(F29,1)/VLOOKUP($B29,Ingredients!$A$1:$D$66,4,FALSE)))))*F27</f>
        <v>0</v>
      </c>
      <c r="L29" s="30">
        <f t="shared" si="4"/>
        <v>0</v>
      </c>
    </row>
    <row r="30" spans="1:18">
      <c r="B30" s="32" t="s">
        <v>16</v>
      </c>
      <c r="C30" s="53"/>
      <c r="D30" s="40" t="s">
        <v>66</v>
      </c>
      <c r="E30" s="40" t="s">
        <v>67</v>
      </c>
      <c r="F30" s="40" t="s">
        <v>68</v>
      </c>
      <c r="G30" s="34"/>
      <c r="H30" s="30">
        <f>IF(ISNUMBER(C30),C30/VLOOKUP($B30,Ingredients!$A$1:$D$66,2,FALSE),IF(RIGHT(C30,1)="r",LEFT(C30,1)/VLOOKUP($B30,Ingredients!$A$1:$D$66,2,FALSE),IF(RIGHT(C30,1)="b",LEFT(C30,1)/VLOOKUP($B30,Ingredients!$A$1:$D$66,3,FALSE),IF(RIGHT(C30,1)="g",LEFT(C30,1)/VLOOKUP($B30,Ingredients!$A$1:$D$66,4,FALSE)))))*C27</f>
        <v>0</v>
      </c>
      <c r="I30" s="30">
        <f>IF(ISNUMBER(D30),D30/VLOOKUP($B30,Ingredients!$A$1:$D$66,2,FALSE),IF(RIGHT(D30,1)="r",LEFT(D30,1)/VLOOKUP($B30,Ingredients!$A$1:$D$66,2,FALSE),IF(RIGHT(D30,1)="b",LEFT(D30,1)/VLOOKUP($B30,Ingredients!$A$1:$D$66,3,FALSE),IF(RIGHT(D30,1)="g",LEFT(D30,1)/VLOOKUP($B30,Ingredients!$A$1:$D$66,4,FALSE)))))*D27</f>
        <v>0</v>
      </c>
      <c r="J30" s="30">
        <f>IF(ISNUMBER(E30),E30/VLOOKUP($B30,Ingredients!$A$1:$D$66,2,FALSE),IF(RIGHT(E30,1)="r",LEFT(E30,1)/VLOOKUP($B30,Ingredients!$A$1:$D$66,2,FALSE),IF(RIGHT(E30,1)="b",LEFT(E30,1)/VLOOKUP($B30,Ingredients!$A$1:$D$66,3,FALSE),IF(RIGHT(E30,1)="g",LEFT(E30,1)/VLOOKUP($B30,Ingredients!$A$1:$D$66,4,FALSE)))))*E27</f>
        <v>0</v>
      </c>
      <c r="K30" s="30">
        <f>IF(ISNUMBER(F30),F30/VLOOKUP($B30,Ingredients!$A$1:$D$66,2,FALSE),IF(RIGHT(F30,1)="r",LEFT(F30,1)/VLOOKUP($B30,Ingredients!$A$1:$D$66,2,FALSE),IF(RIGHT(F30,1)="b",LEFT(F30,1)/VLOOKUP($B30,Ingredients!$A$1:$D$66,3,FALSE),IF(RIGHT(F30,1)="g",LEFT(F30,1)/VLOOKUP($B30,Ingredients!$A$1:$D$66,4,FALSE)))))*F27</f>
        <v>0</v>
      </c>
      <c r="L30" s="30">
        <f t="shared" si="4"/>
        <v>0</v>
      </c>
    </row>
    <row r="31" spans="1:18">
      <c r="B31" s="32" t="s">
        <v>24</v>
      </c>
      <c r="C31" s="53"/>
      <c r="D31" s="40" t="s">
        <v>66</v>
      </c>
      <c r="E31" s="40" t="s">
        <v>67</v>
      </c>
      <c r="F31" s="40" t="s">
        <v>68</v>
      </c>
      <c r="G31" s="34"/>
      <c r="H31" s="30">
        <f>IF(ISNUMBER(C31),C31/VLOOKUP($B31,Ingredients!$A$1:$D$66,2,FALSE),IF(RIGHT(C31,1)="r",LEFT(C31,1)/VLOOKUP($B31,Ingredients!$A$1:$D$66,2,FALSE),IF(RIGHT(C31,1)="b",LEFT(C31,1)/VLOOKUP($B31,Ingredients!$A$1:$D$66,3,FALSE),IF(RIGHT(C31,1)="g",LEFT(C31,1)/VLOOKUP($B31,Ingredients!$A$1:$D$66,4,FALSE)))))*C27</f>
        <v>0</v>
      </c>
      <c r="I31" s="30">
        <f>IF(ISNUMBER(D31),D31/VLOOKUP($B31,Ingredients!$A$1:$D$66,2,FALSE),IF(RIGHT(D31,1)="r",LEFT(D31,1)/VLOOKUP($B31,Ingredients!$A$1:$D$66,2,FALSE),IF(RIGHT(D31,1)="b",LEFT(D31,1)/VLOOKUP($B31,Ingredients!$A$1:$D$66,3,FALSE),IF(RIGHT(D31,1)="g",LEFT(D31,1)/VLOOKUP($B31,Ingredients!$A$1:$D$66,4,FALSE)))))*D27</f>
        <v>0</v>
      </c>
      <c r="J31" s="30">
        <f>IF(ISNUMBER(E31),E31/VLOOKUP($B31,Ingredients!$A$1:$D$66,2,FALSE),IF(RIGHT(E31,1)="r",LEFT(E31,1)/VLOOKUP($B31,Ingredients!$A$1:$D$66,2,FALSE),IF(RIGHT(E31,1)="b",LEFT(E31,1)/VLOOKUP($B31,Ingredients!$A$1:$D$66,3,FALSE),IF(RIGHT(E31,1)="g",LEFT(E31,1)/VLOOKUP($B31,Ingredients!$A$1:$D$66,4,FALSE)))))*E27</f>
        <v>0</v>
      </c>
      <c r="K31" s="30">
        <f>IF(ISNUMBER(F31),F31/VLOOKUP($B31,Ingredients!$A$1:$D$66,2,FALSE),IF(RIGHT(F31,1)="r",LEFT(F31,1)/VLOOKUP($B31,Ingredients!$A$1:$D$66,2,FALSE),IF(RIGHT(F31,1)="b",LEFT(F31,1)/VLOOKUP($B31,Ingredients!$A$1:$D$66,3,FALSE),IF(RIGHT(F31,1)="g",LEFT(F31,1)/VLOOKUP($B31,Ingredients!$A$1:$D$66,4,FALSE)))))*F27</f>
        <v>0</v>
      </c>
      <c r="L31" s="30">
        <f t="shared" si="4"/>
        <v>0</v>
      </c>
    </row>
    <row r="32" spans="1:18">
      <c r="B32" s="32" t="s">
        <v>19</v>
      </c>
      <c r="C32" s="53"/>
      <c r="D32" s="40" t="s">
        <v>65</v>
      </c>
      <c r="E32" s="40" t="s">
        <v>69</v>
      </c>
      <c r="F32" s="40" t="s">
        <v>70</v>
      </c>
      <c r="G32" s="34"/>
      <c r="H32" s="30">
        <f>IF(ISNUMBER(C32),C32/VLOOKUP($B32,Ingredients!$A$1:$D$66,2,FALSE),IF(RIGHT(C32,1)="r",LEFT(C32,1)/VLOOKUP($B32,Ingredients!$A$1:$D$66,2,FALSE),IF(RIGHT(C32,1)="b",LEFT(C32,1)/VLOOKUP($B32,Ingredients!$A$1:$D$66,3,FALSE),IF(RIGHT(C32,1)="g",LEFT(C32,1)/VLOOKUP($B32,Ingredients!$A$1:$D$66,4,FALSE)))))*C27</f>
        <v>0</v>
      </c>
      <c r="I32" s="30">
        <f>IF(ISNUMBER(D32),D32/VLOOKUP($B32,Ingredients!$A$1:$D$66,2,FALSE),IF(RIGHT(D32,1)="r",LEFT(D32,1)/VLOOKUP($B32,Ingredients!$A$1:$D$66,2,FALSE),IF(RIGHT(D32,1)="b",LEFT(D32,1)/VLOOKUP($B32,Ingredients!$A$1:$D$66,3,FALSE),IF(RIGHT(D32,1)="g",LEFT(D32,1)/VLOOKUP($B32,Ingredients!$A$1:$D$66,4,FALSE)))))*D27</f>
        <v>0</v>
      </c>
      <c r="J32" s="30">
        <f>IF(ISNUMBER(E32),E32/VLOOKUP($B32,Ingredients!$A$1:$D$66,2,FALSE),IF(RIGHT(E32,1)="r",LEFT(E32,1)/VLOOKUP($B32,Ingredients!$A$1:$D$66,2,FALSE),IF(RIGHT(E32,1)="b",LEFT(E32,1)/VLOOKUP($B32,Ingredients!$A$1:$D$66,3,FALSE),IF(RIGHT(E32,1)="g",LEFT(E32,1)/VLOOKUP($B32,Ingredients!$A$1:$D$66,4,FALSE)))))*E27</f>
        <v>0</v>
      </c>
      <c r="K32" s="30">
        <f>IF(ISNUMBER(F32),F32/VLOOKUP($B32,Ingredients!$A$1:$D$66,2,FALSE),IF(RIGHT(F32,1)="r",LEFT(F32,1)/VLOOKUP($B32,Ingredients!$A$1:$D$66,2,FALSE),IF(RIGHT(F32,1)="b",LEFT(F32,1)/VLOOKUP($B32,Ingredients!$A$1:$D$66,3,FALSE),IF(RIGHT(F32,1)="g",LEFT(F32,1)/VLOOKUP($B32,Ingredients!$A$1:$D$66,4,FALSE)))))*F27</f>
        <v>0</v>
      </c>
      <c r="L32" s="30">
        <f t="shared" si="4"/>
        <v>0</v>
      </c>
    </row>
    <row r="33" spans="1:12">
      <c r="I33" s="30"/>
      <c r="J33" s="30"/>
    </row>
    <row r="34" spans="1:12">
      <c r="A34" s="31" t="s">
        <v>5</v>
      </c>
      <c r="C34" s="33"/>
      <c r="D34" s="33">
        <f>VLOOKUP($A34,Worksheet!$B$7:$J$65,5,FALSE)</f>
        <v>0</v>
      </c>
      <c r="E34" s="33">
        <f>VLOOKUP($A34,Worksheet!$B$7:$J$65,7,FALSE)</f>
        <v>0</v>
      </c>
      <c r="F34" s="33">
        <f>VLOOKUP($A34,Worksheet!$B$7:$J$65,9,FALSE)</f>
        <v>0</v>
      </c>
      <c r="I34" s="30"/>
      <c r="J34" s="30"/>
    </row>
    <row r="35" spans="1:12">
      <c r="B35" s="31" t="s">
        <v>36</v>
      </c>
      <c r="D35" s="39">
        <v>7</v>
      </c>
      <c r="E35" s="39">
        <v>9</v>
      </c>
      <c r="F35" s="39">
        <v>13</v>
      </c>
      <c r="H35" s="30">
        <f>IF(ISNUMBER(C35),C35/VLOOKUP($B35,Ingredients!$A$1:$D$66,2,FALSE),IF(RIGHT(C35,1)="r",LEFT(C35,1)/VLOOKUP($B35,Ingredients!$A$1:$D$66,2,FALSE),IF(RIGHT(C35,1)="b",LEFT(C35,1)/VLOOKUP($B35,Ingredients!$A$1:$D$66,3,FALSE),IF(RIGHT(C35,1)="g",LEFT(C35,1)/VLOOKUP($B35,Ingredients!$A$1:$D$66,4,FALSE)))))*C34</f>
        <v>0</v>
      </c>
      <c r="I35" s="30">
        <f>IF(ISNUMBER(D35),D35/VLOOKUP($B35,Ingredients!$A$1:$D$66,2,FALSE),IF(RIGHT(D35,1)="r",LEFT(D35,1)/VLOOKUP($B35,Ingredients!$A$1:$D$66,2,FALSE),IF(RIGHT(D35,1)="b",LEFT(D35,1)/VLOOKUP($B35,Ingredients!$A$1:$D$66,3,FALSE),IF(RIGHT(D35,1)="g",LEFT(D35,1)/VLOOKUP($B35,Ingredients!$A$1:$D$66,4,FALSE)))))*D34</f>
        <v>0</v>
      </c>
      <c r="J35" s="30">
        <f>IF(ISNUMBER(E35),E35/VLOOKUP($B35,Ingredients!$A$1:$D$66,2,FALSE),IF(RIGHT(E35,1)="r",LEFT(E35,1)/VLOOKUP($B35,Ingredients!$A$1:$D$66,2,FALSE),IF(RIGHT(E35,1)="b",LEFT(E35,1)/VLOOKUP($B35,Ingredients!$A$1:$D$66,3,FALSE),IF(RIGHT(E35,1)="g",LEFT(E35,1)/VLOOKUP($B35,Ingredients!$A$1:$D$66,4,FALSE)))))*E34</f>
        <v>0</v>
      </c>
      <c r="K35" s="30">
        <f>IF(ISNUMBER(F35),F35/VLOOKUP($B35,Ingredients!$A$1:$D$66,2,FALSE),IF(RIGHT(F35,1)="r",LEFT(F35,1)/VLOOKUP($B35,Ingredients!$A$1:$D$66,2,FALSE),IF(RIGHT(F35,1)="b",LEFT(F35,1)/VLOOKUP($B35,Ingredients!$A$1:$D$66,3,FALSE),IF(RIGHT(F35,1)="g",LEFT(F35,1)/VLOOKUP($B35,Ingredients!$A$1:$D$66,4,FALSE)))))*F34</f>
        <v>0</v>
      </c>
      <c r="L35" s="30">
        <f t="shared" si="4"/>
        <v>0</v>
      </c>
    </row>
    <row r="36" spans="1:12">
      <c r="B36" s="32" t="s">
        <v>120</v>
      </c>
      <c r="D36" s="39" t="s">
        <v>65</v>
      </c>
      <c r="E36" s="39" t="s">
        <v>65</v>
      </c>
      <c r="F36" s="39" t="s">
        <v>65</v>
      </c>
      <c r="H36" s="30">
        <f>IF(ISNUMBER(C36),C36/VLOOKUP($B36,Ingredients!$A$1:$D$66,2,FALSE),IF(RIGHT(C36,1)="r",LEFT(C36,1)/VLOOKUP($B36,Ingredients!$A$1:$D$66,2,FALSE),IF(RIGHT(C36,1)="b",LEFT(C36,1)/VLOOKUP($B36,Ingredients!$A$1:$D$66,3,FALSE),IF(RIGHT(C36,1)="g",LEFT(C36,1)/VLOOKUP($B36,Ingredients!$A$1:$D$66,4,FALSE)))))*C34</f>
        <v>0</v>
      </c>
      <c r="I36" s="30">
        <f>IF(ISNUMBER(D36),D36/VLOOKUP($B36,Ingredients!$A$1:$D$66,2,FALSE),IF(RIGHT(D36,1)="r",LEFT(D36,1)/VLOOKUP($B36,Ingredients!$A$1:$D$66,2,FALSE),IF(RIGHT(D36,1)="b",LEFT(D36,1)/VLOOKUP($B36,Ingredients!$A$1:$D$66,3,FALSE),IF(RIGHT(D36,1)="g",LEFT(D36,1)/VLOOKUP($B36,Ingredients!$A$1:$D$66,4,FALSE)))))*D34</f>
        <v>0</v>
      </c>
      <c r="J36" s="30">
        <f>IF(ISNUMBER(E36),E36/VLOOKUP($B36,Ingredients!$A$1:$D$66,2,FALSE),IF(RIGHT(E36,1)="r",LEFT(E36,1)/VLOOKUP($B36,Ingredients!$A$1:$D$66,2,FALSE),IF(RIGHT(E36,1)="b",LEFT(E36,1)/VLOOKUP($B36,Ingredients!$A$1:$D$66,3,FALSE),IF(RIGHT(E36,1)="g",LEFT(E36,1)/VLOOKUP($B36,Ingredients!$A$1:$D$66,4,FALSE)))))*E34</f>
        <v>0</v>
      </c>
      <c r="K36" s="30">
        <f>IF(ISNUMBER(F36),F36/VLOOKUP($B36,Ingredients!$A$1:$D$66,2,FALSE),IF(RIGHT(F36,1)="r",LEFT(F36,1)/VLOOKUP($B36,Ingredients!$A$1:$D$66,2,FALSE),IF(RIGHT(F36,1)="b",LEFT(F36,1)/VLOOKUP($B36,Ingredients!$A$1:$D$66,3,FALSE),IF(RIGHT(F36,1)="g",LEFT(F36,1)/VLOOKUP($B36,Ingredients!$A$1:$D$66,4,FALSE)))))*F34</f>
        <v>0</v>
      </c>
      <c r="L36" s="30">
        <f t="shared" si="4"/>
        <v>0</v>
      </c>
    </row>
    <row r="37" spans="1:12">
      <c r="B37" s="32" t="s">
        <v>15</v>
      </c>
      <c r="C37" s="53"/>
      <c r="D37" s="40" t="s">
        <v>66</v>
      </c>
      <c r="E37" s="39" t="s">
        <v>67</v>
      </c>
      <c r="F37" s="39" t="s">
        <v>68</v>
      </c>
      <c r="H37" s="30">
        <f>IF(ISNUMBER(C37),C37/VLOOKUP($B37,Ingredients!$A$1:$D$66,2,FALSE),IF(RIGHT(C37,1)="r",LEFT(C37,1)/VLOOKUP($B37,Ingredients!$A$1:$D$66,2,FALSE),IF(RIGHT(C37,1)="b",LEFT(C37,1)/VLOOKUP($B37,Ingredients!$A$1:$D$66,3,FALSE),IF(RIGHT(C37,1)="g",LEFT(C37,1)/VLOOKUP($B37,Ingredients!$A$1:$D$66,4,FALSE)))))*C34</f>
        <v>0</v>
      </c>
      <c r="I37" s="30">
        <f>IF(ISNUMBER(D37),D37/VLOOKUP($B37,Ingredients!$A$1:$D$66,2,FALSE),IF(RIGHT(D37,1)="r",LEFT(D37,1)/VLOOKUP($B37,Ingredients!$A$1:$D$66,2,FALSE),IF(RIGHT(D37,1)="b",LEFT(D37,1)/VLOOKUP($B37,Ingredients!$A$1:$D$66,3,FALSE),IF(RIGHT(D37,1)="g",LEFT(D37,1)/VLOOKUP($B37,Ingredients!$A$1:$D$66,4,FALSE)))))*D34</f>
        <v>0</v>
      </c>
      <c r="J37" s="30">
        <f>IF(ISNUMBER(E37),E37/VLOOKUP($B37,Ingredients!$A$1:$D$66,2,FALSE),IF(RIGHT(E37,1)="r",LEFT(E37,1)/VLOOKUP($B37,Ingredients!$A$1:$D$66,2,FALSE),IF(RIGHT(E37,1)="b",LEFT(E37,1)/VLOOKUP($B37,Ingredients!$A$1:$D$66,3,FALSE),IF(RIGHT(E37,1)="g",LEFT(E37,1)/VLOOKUP($B37,Ingredients!$A$1:$D$66,4,FALSE)))))*E34</f>
        <v>0</v>
      </c>
      <c r="K37" s="30">
        <f>IF(ISNUMBER(F37),F37/VLOOKUP($B37,Ingredients!$A$1:$D$66,2,FALSE),IF(RIGHT(F37,1)="r",LEFT(F37,1)/VLOOKUP($B37,Ingredients!$A$1:$D$66,2,FALSE),IF(RIGHT(F37,1)="b",LEFT(F37,1)/VLOOKUP($B37,Ingredients!$A$1:$D$66,3,FALSE),IF(RIGHT(F37,1)="g",LEFT(F37,1)/VLOOKUP($B37,Ingredients!$A$1:$D$66,4,FALSE)))))*F34</f>
        <v>0</v>
      </c>
      <c r="L37" s="30">
        <f t="shared" si="4"/>
        <v>0</v>
      </c>
    </row>
    <row r="38" spans="1:12">
      <c r="B38" s="31" t="s">
        <v>24</v>
      </c>
      <c r="D38" s="40" t="s">
        <v>66</v>
      </c>
      <c r="E38" s="40" t="s">
        <v>67</v>
      </c>
      <c r="F38" s="39" t="s">
        <v>68</v>
      </c>
      <c r="H38" s="30">
        <f>IF(ISNUMBER(C38),C38/VLOOKUP($B38,Ingredients!$A$1:$D$66,2,FALSE),IF(RIGHT(C38,1)="r",LEFT(C38,1)/VLOOKUP($B38,Ingredients!$A$1:$D$66,2,FALSE),IF(RIGHT(C38,1)="b",LEFT(C38,1)/VLOOKUP($B38,Ingredients!$A$1:$D$66,3,FALSE),IF(RIGHT(C38,1)="g",LEFT(C38,1)/VLOOKUP($B38,Ingredients!$A$1:$D$66,4,FALSE)))))*C34</f>
        <v>0</v>
      </c>
      <c r="I38" s="30">
        <f>IF(ISNUMBER(D38),D38/VLOOKUP($B38,Ingredients!$A$1:$D$66,2,FALSE),IF(RIGHT(D38,1)="r",LEFT(D38,1)/VLOOKUP($B38,Ingredients!$A$1:$D$66,2,FALSE),IF(RIGHT(D38,1)="b",LEFT(D38,1)/VLOOKUP($B38,Ingredients!$A$1:$D$66,3,FALSE),IF(RIGHT(D38,1)="g",LEFT(D38,1)/VLOOKUP($B38,Ingredients!$A$1:$D$66,4,FALSE)))))*D34</f>
        <v>0</v>
      </c>
      <c r="J38" s="30">
        <f>IF(ISNUMBER(E38),E38/VLOOKUP($B38,Ingredients!$A$1:$D$66,2,FALSE),IF(RIGHT(E38,1)="r",LEFT(E38,1)/VLOOKUP($B38,Ingredients!$A$1:$D$66,2,FALSE),IF(RIGHT(E38,1)="b",LEFT(E38,1)/VLOOKUP($B38,Ingredients!$A$1:$D$66,3,FALSE),IF(RIGHT(E38,1)="g",LEFT(E38,1)/VLOOKUP($B38,Ingredients!$A$1:$D$66,4,FALSE)))))*E34</f>
        <v>0</v>
      </c>
      <c r="K38" s="30">
        <f>IF(ISNUMBER(F38),F38/VLOOKUP($B38,Ingredients!$A$1:$D$66,2,FALSE),IF(RIGHT(F38,1)="r",LEFT(F38,1)/VLOOKUP($B38,Ingredients!$A$1:$D$66,2,FALSE),IF(RIGHT(F38,1)="b",LEFT(F38,1)/VLOOKUP($B38,Ingredients!$A$1:$D$66,3,FALSE),IF(RIGHT(F38,1)="g",LEFT(F38,1)/VLOOKUP($B38,Ingredients!$A$1:$D$66,4,FALSE)))))*F34</f>
        <v>0</v>
      </c>
      <c r="L38" s="30">
        <f t="shared" si="4"/>
        <v>0</v>
      </c>
    </row>
    <row r="39" spans="1:12">
      <c r="B39" s="31" t="s">
        <v>20</v>
      </c>
      <c r="D39" s="39" t="s">
        <v>65</v>
      </c>
      <c r="E39" s="39" t="s">
        <v>69</v>
      </c>
      <c r="F39" s="39" t="s">
        <v>70</v>
      </c>
      <c r="H39" s="30">
        <f>IF(ISNUMBER(C39),C39/VLOOKUP($B39,Ingredients!$A$1:$D$66,2,FALSE),IF(RIGHT(C39,1)="r",LEFT(C39,1)/VLOOKUP($B39,Ingredients!$A$1:$D$66,2,FALSE),IF(RIGHT(C39,1)="b",LEFT(C39,1)/VLOOKUP($B39,Ingredients!$A$1:$D$66,3,FALSE),IF(RIGHT(C39,1)="g",LEFT(C39,1)/VLOOKUP($B39,Ingredients!$A$1:$D$66,4,FALSE)))))*C34</f>
        <v>0</v>
      </c>
      <c r="I39" s="30">
        <f>IF(ISNUMBER(D39),D39/VLOOKUP($B39,Ingredients!$A$1:$D$66,2,FALSE),IF(RIGHT(D39,1)="r",LEFT(D39,1)/VLOOKUP($B39,Ingredients!$A$1:$D$66,2,FALSE),IF(RIGHT(D39,1)="b",LEFT(D39,1)/VLOOKUP($B39,Ingredients!$A$1:$D$66,3,FALSE),IF(RIGHT(D39,1)="g",LEFT(D39,1)/VLOOKUP($B39,Ingredients!$A$1:$D$66,4,FALSE)))))*D34</f>
        <v>0</v>
      </c>
      <c r="J39" s="30">
        <f>IF(ISNUMBER(E39),E39/VLOOKUP($B39,Ingredients!$A$1:$D$66,2,FALSE),IF(RIGHT(E39,1)="r",LEFT(E39,1)/VLOOKUP($B39,Ingredients!$A$1:$D$66,2,FALSE),IF(RIGHT(E39,1)="b",LEFT(E39,1)/VLOOKUP($B39,Ingredients!$A$1:$D$66,3,FALSE),IF(RIGHT(E39,1)="g",LEFT(E39,1)/VLOOKUP($B39,Ingredients!$A$1:$D$66,4,FALSE)))))*E34</f>
        <v>0</v>
      </c>
      <c r="K39" s="30">
        <f>IF(ISNUMBER(F39),F39/VLOOKUP($B39,Ingredients!$A$1:$D$66,2,FALSE),IF(RIGHT(F39,1)="r",LEFT(F39,1)/VLOOKUP($B39,Ingredients!$A$1:$D$66,2,FALSE),IF(RIGHT(F39,1)="b",LEFT(F39,1)/VLOOKUP($B39,Ingredients!$A$1:$D$66,3,FALSE),IF(RIGHT(F39,1)="g",LEFT(F39,1)/VLOOKUP($B39,Ingredients!$A$1:$D$66,4,FALSE)))))*F34</f>
        <v>0</v>
      </c>
      <c r="L39" s="30">
        <f t="shared" si="4"/>
        <v>0</v>
      </c>
    </row>
    <row r="41" spans="1:12">
      <c r="A41" s="32" t="s">
        <v>74</v>
      </c>
      <c r="C41" s="33"/>
      <c r="D41" s="33">
        <f>VLOOKUP($A41,Worksheet!$B$7:$J$65,5,FALSE)</f>
        <v>0</v>
      </c>
      <c r="E41" s="33">
        <f>VLOOKUP($A41,Worksheet!$B$7:$J$65,7,FALSE)</f>
        <v>0</v>
      </c>
      <c r="F41" s="33">
        <f>VLOOKUP($A41,Worksheet!$B$7:$J$65,9,FALSE)</f>
        <v>0</v>
      </c>
      <c r="I41" s="30"/>
      <c r="J41" s="30"/>
    </row>
    <row r="42" spans="1:12">
      <c r="B42" s="32" t="s">
        <v>36</v>
      </c>
      <c r="C42" s="53"/>
      <c r="D42" s="39">
        <v>3</v>
      </c>
      <c r="E42" s="39">
        <v>6</v>
      </c>
      <c r="F42" s="39">
        <v>8</v>
      </c>
      <c r="H42" s="30">
        <f>IF(ISNUMBER(C42),C42/VLOOKUP($B42,Ingredients!$A$1:$D$66,2,FALSE),IF(RIGHT(C42,1)="r",LEFT(C42,1)/VLOOKUP($B42,Ingredients!$A$1:$D$66,2,FALSE),IF(RIGHT(C42,1)="b",LEFT(C42,1)/VLOOKUP($B42,Ingredients!$A$1:$D$66,3,FALSE),IF(RIGHT(C42,1)="g",LEFT(C42,1)/VLOOKUP($B42,Ingredients!$A$1:$D$66,4,FALSE)))))*C41</f>
        <v>0</v>
      </c>
      <c r="I42" s="30">
        <f>IF(ISNUMBER(D42),D42/VLOOKUP($B42,Ingredients!$A$1:$D$66,2,FALSE),IF(RIGHT(D42,1)="r",LEFT(D42,1)/VLOOKUP($B42,Ingredients!$A$1:$D$66,2,FALSE),IF(RIGHT(D42,1)="b",LEFT(D42,1)/VLOOKUP($B42,Ingredients!$A$1:$D$66,3,FALSE),IF(RIGHT(D42,1)="g",LEFT(D42,1)/VLOOKUP($B42,Ingredients!$A$1:$D$66,4,FALSE)))))*D41</f>
        <v>0</v>
      </c>
      <c r="J42" s="30">
        <f>IF(ISNUMBER(E42),E42/VLOOKUP($B42,Ingredients!$A$1:$D$66,2,FALSE),IF(RIGHT(E42,1)="r",LEFT(E42,1)/VLOOKUP($B42,Ingredients!$A$1:$D$66,2,FALSE),IF(RIGHT(E42,1)="b",LEFT(E42,1)/VLOOKUP($B42,Ingredients!$A$1:$D$66,3,FALSE),IF(RIGHT(E42,1)="g",LEFT(E42,1)/VLOOKUP($B42,Ingredients!$A$1:$D$66,4,FALSE)))))*E41</f>
        <v>0</v>
      </c>
      <c r="K42" s="30">
        <f>IF(ISNUMBER(F42),F42/VLOOKUP($B42,Ingredients!$A$1:$D$66,2,FALSE),IF(RIGHT(F42,1)="r",LEFT(F42,1)/VLOOKUP($B42,Ingredients!$A$1:$D$66,2,FALSE),IF(RIGHT(F42,1)="b",LEFT(F42,1)/VLOOKUP($B42,Ingredients!$A$1:$D$66,3,FALSE),IF(RIGHT(F42,1)="g",LEFT(F42,1)/VLOOKUP($B42,Ingredients!$A$1:$D$66,4,FALSE)))))*F41</f>
        <v>0</v>
      </c>
      <c r="L42" s="30">
        <f t="shared" si="4"/>
        <v>0</v>
      </c>
    </row>
    <row r="43" spans="1:12" ht="13.5">
      <c r="B43" s="32" t="s">
        <v>11</v>
      </c>
      <c r="C43" s="55"/>
      <c r="D43" s="39">
        <v>4</v>
      </c>
      <c r="E43" s="39">
        <v>4</v>
      </c>
      <c r="F43" s="39">
        <v>5</v>
      </c>
      <c r="H43" s="30">
        <f>IF(ISNUMBER(C43),C43/VLOOKUP($B43,Ingredients!$A$1:$D$66,2,FALSE),IF(RIGHT(C43,1)="r",LEFT(C43,1)/VLOOKUP($B43,Ingredients!$A$1:$D$66,2,FALSE),IF(RIGHT(C43,1)="b",LEFT(C43,1)/VLOOKUP($B43,Ingredients!$A$1:$D$66,3,FALSE),IF(RIGHT(C43,1)="g",LEFT(C43,1)/VLOOKUP($B43,Ingredients!$A$1:$D$66,4,FALSE)))))*C41</f>
        <v>0</v>
      </c>
      <c r="I43" s="30">
        <f>IF(ISNUMBER(D43),D43/VLOOKUP($B43,Ingredients!$A$1:$D$66,2,FALSE),IF(RIGHT(D43,1)="r",LEFT(D43,1)/VLOOKUP($B43,Ingredients!$A$1:$D$66,2,FALSE),IF(RIGHT(D43,1)="b",LEFT(D43,1)/VLOOKUP($B43,Ingredients!$A$1:$D$66,3,FALSE),IF(RIGHT(D43,1)="g",LEFT(D43,1)/VLOOKUP($B43,Ingredients!$A$1:$D$66,4,FALSE)))))*D41</f>
        <v>0</v>
      </c>
      <c r="J43" s="30">
        <f>IF(ISNUMBER(E43),E43/VLOOKUP($B43,Ingredients!$A$1:$D$66,2,FALSE),IF(RIGHT(E43,1)="r",LEFT(E43,1)/VLOOKUP($B43,Ingredients!$A$1:$D$66,2,FALSE),IF(RIGHT(E43,1)="b",LEFT(E43,1)/VLOOKUP($B43,Ingredients!$A$1:$D$66,3,FALSE),IF(RIGHT(E43,1)="g",LEFT(E43,1)/VLOOKUP($B43,Ingredients!$A$1:$D$66,4,FALSE)))))*E41</f>
        <v>0</v>
      </c>
      <c r="K43" s="30">
        <f>IF(ISNUMBER(F43),F43/VLOOKUP($B43,Ingredients!$A$1:$D$66,2,FALSE),IF(RIGHT(F43,1)="r",LEFT(F43,1)/VLOOKUP($B43,Ingredients!$A$1:$D$66,2,FALSE),IF(RIGHT(F43,1)="b",LEFT(F43,1)/VLOOKUP($B43,Ingredients!$A$1:$D$66,3,FALSE),IF(RIGHT(F43,1)="g",LEFT(F43,1)/VLOOKUP($B43,Ingredients!$A$1:$D$66,4,FALSE)))))*F41</f>
        <v>0</v>
      </c>
      <c r="L43" s="30">
        <f t="shared" si="4"/>
        <v>0</v>
      </c>
    </row>
    <row r="44" spans="1:12">
      <c r="B44" s="32" t="s">
        <v>120</v>
      </c>
      <c r="C44" s="53"/>
      <c r="D44" s="39" t="s">
        <v>65</v>
      </c>
      <c r="E44" s="39" t="s">
        <v>65</v>
      </c>
      <c r="F44" s="39" t="s">
        <v>65</v>
      </c>
      <c r="H44" s="30">
        <f>IF(ISNUMBER(C44),C44/VLOOKUP($B44,Ingredients!$A$1:$D$66,2,FALSE),IF(RIGHT(C44,1)="r",LEFT(C44,1)/VLOOKUP($B44,Ingredients!$A$1:$D$66,2,FALSE),IF(RIGHT(C44,1)="b",LEFT(C44,1)/VLOOKUP($B44,Ingredients!$A$1:$D$66,3,FALSE),IF(RIGHT(C44,1)="g",LEFT(C44,1)/VLOOKUP($B44,Ingredients!$A$1:$D$66,4,FALSE)))))*C41</f>
        <v>0</v>
      </c>
      <c r="I44" s="30">
        <f>IF(ISNUMBER(D44),D44/VLOOKUP($B44,Ingredients!$A$1:$D$66,2,FALSE),IF(RIGHT(D44,1)="r",LEFT(D44,1)/VLOOKUP($B44,Ingredients!$A$1:$D$66,2,FALSE),IF(RIGHT(D44,1)="b",LEFT(D44,1)/VLOOKUP($B44,Ingredients!$A$1:$D$66,3,FALSE),IF(RIGHT(D44,1)="g",LEFT(D44,1)/VLOOKUP($B44,Ingredients!$A$1:$D$66,4,FALSE)))))*D41</f>
        <v>0</v>
      </c>
      <c r="J44" s="30">
        <f>IF(ISNUMBER(E44),E44/VLOOKUP($B44,Ingredients!$A$1:$D$66,2,FALSE),IF(RIGHT(E44,1)="r",LEFT(E44,1)/VLOOKUP($B44,Ingredients!$A$1:$D$66,2,FALSE),IF(RIGHT(E44,1)="b",LEFT(E44,1)/VLOOKUP($B44,Ingredients!$A$1:$D$66,3,FALSE),IF(RIGHT(E44,1)="g",LEFT(E44,1)/VLOOKUP($B44,Ingredients!$A$1:$D$66,4,FALSE)))))*E41</f>
        <v>0</v>
      </c>
      <c r="K44" s="30">
        <f>IF(ISNUMBER(F44),F44/VLOOKUP($B44,Ingredients!$A$1:$D$66,2,FALSE),IF(RIGHT(F44,1)="r",LEFT(F44,1)/VLOOKUP($B44,Ingredients!$A$1:$D$66,2,FALSE),IF(RIGHT(F44,1)="b",LEFT(F44,1)/VLOOKUP($B44,Ingredients!$A$1:$D$66,3,FALSE),IF(RIGHT(F44,1)="g",LEFT(F44,1)/VLOOKUP($B44,Ingredients!$A$1:$D$66,4,FALSE)))))*F41</f>
        <v>0</v>
      </c>
      <c r="L44" s="30">
        <f t="shared" si="4"/>
        <v>0</v>
      </c>
    </row>
    <row r="45" spans="1:12">
      <c r="B45" s="32" t="s">
        <v>24</v>
      </c>
      <c r="C45" s="53"/>
      <c r="D45" s="39" t="s">
        <v>66</v>
      </c>
      <c r="E45" s="39" t="s">
        <v>67</v>
      </c>
      <c r="F45" s="39" t="s">
        <v>68</v>
      </c>
      <c r="H45" s="30">
        <f>IF(ISNUMBER(C45),C45/VLOOKUP($B45,Ingredients!$A$1:$D$66,2,FALSE),IF(RIGHT(C45,1)="r",LEFT(C45,1)/VLOOKUP($B45,Ingredients!$A$1:$D$66,2,FALSE),IF(RIGHT(C45,1)="b",LEFT(C45,1)/VLOOKUP($B45,Ingredients!$A$1:$D$66,3,FALSE),IF(RIGHT(C45,1)="g",LEFT(C45,1)/VLOOKUP($B45,Ingredients!$A$1:$D$66,4,FALSE)))))*C41</f>
        <v>0</v>
      </c>
      <c r="I45" s="30">
        <f>IF(ISNUMBER(D45),D45/VLOOKUP($B45,Ingredients!$A$1:$D$66,2,FALSE),IF(RIGHT(D45,1)="r",LEFT(D45,1)/VLOOKUP($B45,Ingredients!$A$1:$D$66,2,FALSE),IF(RIGHT(D45,1)="b",LEFT(D45,1)/VLOOKUP($B45,Ingredients!$A$1:$D$66,3,FALSE),IF(RIGHT(D45,1)="g",LEFT(D45,1)/VLOOKUP($B45,Ingredients!$A$1:$D$66,4,FALSE)))))*D41</f>
        <v>0</v>
      </c>
      <c r="J45" s="30">
        <f>IF(ISNUMBER(E45),E45/VLOOKUP($B45,Ingredients!$A$1:$D$66,2,FALSE),IF(RIGHT(E45,1)="r",LEFT(E45,1)/VLOOKUP($B45,Ingredients!$A$1:$D$66,2,FALSE),IF(RIGHT(E45,1)="b",LEFT(E45,1)/VLOOKUP($B45,Ingredients!$A$1:$D$66,3,FALSE),IF(RIGHT(E45,1)="g",LEFT(E45,1)/VLOOKUP($B45,Ingredients!$A$1:$D$66,4,FALSE)))))*E41</f>
        <v>0</v>
      </c>
      <c r="K45" s="30">
        <f>IF(ISNUMBER(F45),F45/VLOOKUP($B45,Ingredients!$A$1:$D$66,2,FALSE),IF(RIGHT(F45,1)="r",LEFT(F45,1)/VLOOKUP($B45,Ingredients!$A$1:$D$66,2,FALSE),IF(RIGHT(F45,1)="b",LEFT(F45,1)/VLOOKUP($B45,Ingredients!$A$1:$D$66,3,FALSE),IF(RIGHT(F45,1)="g",LEFT(F45,1)/VLOOKUP($B45,Ingredients!$A$1:$D$66,4,FALSE)))))*F41</f>
        <v>0</v>
      </c>
      <c r="L45" s="30">
        <f t="shared" si="4"/>
        <v>0</v>
      </c>
    </row>
    <row r="46" spans="1:12">
      <c r="B46" s="32" t="s">
        <v>20</v>
      </c>
      <c r="C46" s="53"/>
      <c r="D46" s="39" t="s">
        <v>65</v>
      </c>
      <c r="E46" s="39" t="s">
        <v>69</v>
      </c>
      <c r="F46" s="39" t="s">
        <v>70</v>
      </c>
      <c r="H46" s="30">
        <f>IF(ISNUMBER(C46),C46/VLOOKUP($B46,Ingredients!$A$1:$D$66,2,FALSE),IF(RIGHT(C46,1)="r",LEFT(C46,1)/VLOOKUP($B46,Ingredients!$A$1:$D$66,2,FALSE),IF(RIGHT(C46,1)="b",LEFT(C46,1)/VLOOKUP($B46,Ingredients!$A$1:$D$66,3,FALSE),IF(RIGHT(C46,1)="g",LEFT(C46,1)/VLOOKUP($B46,Ingredients!$A$1:$D$66,4,FALSE)))))*C41</f>
        <v>0</v>
      </c>
      <c r="I46" s="30">
        <f>IF(ISNUMBER(D46),D46/VLOOKUP($B46,Ingredients!$A$1:$D$66,2,FALSE),IF(RIGHT(D46,1)="r",LEFT(D46,1)/VLOOKUP($B46,Ingredients!$A$1:$D$66,2,FALSE),IF(RIGHT(D46,1)="b",LEFT(D46,1)/VLOOKUP($B46,Ingredients!$A$1:$D$66,3,FALSE),IF(RIGHT(D46,1)="g",LEFT(D46,1)/VLOOKUP($B46,Ingredients!$A$1:$D$66,4,FALSE)))))*D41</f>
        <v>0</v>
      </c>
      <c r="J46" s="30">
        <f>IF(ISNUMBER(E46),E46/VLOOKUP($B46,Ingredients!$A$1:$D$66,2,FALSE),IF(RIGHT(E46,1)="r",LEFT(E46,1)/VLOOKUP($B46,Ingredients!$A$1:$D$66,2,FALSE),IF(RIGHT(E46,1)="b",LEFT(E46,1)/VLOOKUP($B46,Ingredients!$A$1:$D$66,3,FALSE),IF(RIGHT(E46,1)="g",LEFT(E46,1)/VLOOKUP($B46,Ingredients!$A$1:$D$66,4,FALSE)))))*E41</f>
        <v>0</v>
      </c>
      <c r="K46" s="30">
        <f>IF(ISNUMBER(F46),F46/VLOOKUP($B46,Ingredients!$A$1:$D$66,2,FALSE),IF(RIGHT(F46,1)="r",LEFT(F46,1)/VLOOKUP($B46,Ingredients!$A$1:$D$66,2,FALSE),IF(RIGHT(F46,1)="b",LEFT(F46,1)/VLOOKUP($B46,Ingredients!$A$1:$D$66,3,FALSE),IF(RIGHT(F46,1)="g",LEFT(F46,1)/VLOOKUP($B46,Ingredients!$A$1:$D$66,4,FALSE)))))*F41</f>
        <v>0</v>
      </c>
      <c r="L46" s="30">
        <f t="shared" si="4"/>
        <v>0</v>
      </c>
    </row>
    <row r="47" spans="1:12">
      <c r="I47" s="30"/>
      <c r="J47" s="30"/>
      <c r="K47" s="30"/>
    </row>
    <row r="48" spans="1:12">
      <c r="A48" s="32" t="s">
        <v>75</v>
      </c>
      <c r="C48" s="33"/>
      <c r="D48" s="33">
        <f>VLOOKUP($A48,Worksheet!$B$7:$J$65,5,FALSE)</f>
        <v>0</v>
      </c>
      <c r="E48" s="33">
        <f>VLOOKUP($A48,Worksheet!$B$7:$J$65,7,FALSE)</f>
        <v>0</v>
      </c>
      <c r="F48" s="33">
        <f>VLOOKUP($A48,Worksheet!$B$7:$J$65,9,FALSE)</f>
        <v>0</v>
      </c>
      <c r="I48" s="30"/>
      <c r="J48" s="30"/>
    </row>
    <row r="49" spans="1:12">
      <c r="B49" s="31" t="s">
        <v>37</v>
      </c>
      <c r="D49" s="39">
        <v>10</v>
      </c>
      <c r="E49" s="39">
        <v>13</v>
      </c>
      <c r="F49" s="39">
        <v>17</v>
      </c>
      <c r="H49" s="30">
        <f>IF(ISNUMBER(C49),C49/VLOOKUP($B49,Ingredients!$A$1:$D$66,2,FALSE),IF(RIGHT(C49,1)="r",LEFT(C49,1)/VLOOKUP($B49,Ingredients!$A$1:$D$66,2,FALSE),IF(RIGHT(C49,1)="b",LEFT(C49,1)/VLOOKUP($B49,Ingredients!$A$1:$D$66,3,FALSE),IF(RIGHT(C49,1)="g",LEFT(C49,1)/VLOOKUP($B49,Ingredients!$A$1:$D$66,4,FALSE)))))*C48</f>
        <v>0</v>
      </c>
      <c r="I49" s="30">
        <f>IF(ISNUMBER(D49),D49/VLOOKUP($B49,Ingredients!$A$1:$D$66,2,FALSE),IF(RIGHT(D49,1)="r",LEFT(D49,1)/VLOOKUP($B49,Ingredients!$A$1:$D$66,2,FALSE),IF(RIGHT(D49,1)="b",LEFT(D49,1)/VLOOKUP($B49,Ingredients!$A$1:$D$66,3,FALSE),IF(RIGHT(D49,1)="g",LEFT(D49,1)/VLOOKUP($B49,Ingredients!$A$1:$D$66,4,FALSE)))))*D48</f>
        <v>0</v>
      </c>
      <c r="J49" s="30">
        <f>IF(ISNUMBER(E49),E49/VLOOKUP($B49,Ingredients!$A$1:$D$66,2,FALSE),IF(RIGHT(E49,1)="r",LEFT(E49,1)/VLOOKUP($B49,Ingredients!$A$1:$D$66,2,FALSE),IF(RIGHT(E49,1)="b",LEFT(E49,1)/VLOOKUP($B49,Ingredients!$A$1:$D$66,3,FALSE),IF(RIGHT(E49,1)="g",LEFT(E49,1)/VLOOKUP($B49,Ingredients!$A$1:$D$66,4,FALSE)))))*E48</f>
        <v>0</v>
      </c>
      <c r="K49" s="30">
        <f>IF(ISNUMBER(F49),F49/VLOOKUP($B49,Ingredients!$A$1:$D$66,2,FALSE),IF(RIGHT(F49,1)="r",LEFT(F49,1)/VLOOKUP($B49,Ingredients!$A$1:$D$66,2,FALSE),IF(RIGHT(F49,1)="b",LEFT(F49,1)/VLOOKUP($B49,Ingredients!$A$1:$D$66,3,FALSE),IF(RIGHT(F49,1)="g",LEFT(F49,1)/VLOOKUP($B49,Ingredients!$A$1:$D$66,4,FALSE)))))*F48</f>
        <v>0</v>
      </c>
      <c r="L49" s="30">
        <f t="shared" si="4"/>
        <v>0</v>
      </c>
    </row>
    <row r="50" spans="1:12">
      <c r="B50" s="31" t="s">
        <v>129</v>
      </c>
      <c r="D50" s="39" t="s">
        <v>90</v>
      </c>
      <c r="E50" s="39" t="s">
        <v>90</v>
      </c>
      <c r="F50" s="39" t="s">
        <v>92</v>
      </c>
      <c r="H50" s="30">
        <f>IF(ISNUMBER(C50),C50/VLOOKUP($B50,Ingredients!$A$1:$D$66,2,FALSE),IF(RIGHT(C50,1)="r",LEFT(C50,1)/VLOOKUP($B50,Ingredients!$A$1:$D$66,2,FALSE),IF(RIGHT(C50,1)="b",LEFT(C50,1)/VLOOKUP($B50,Ingredients!$A$1:$D$66,3,FALSE),IF(RIGHT(C50,1)="g",LEFT(C50,1)/VLOOKUP($B50,Ingredients!$A$1:$D$66,4,FALSE)))))*C48</f>
        <v>0</v>
      </c>
      <c r="I50" s="30">
        <f>IF(ISNUMBER(D50),D50/VLOOKUP($B50,Ingredients!$A$1:$D$66,2,FALSE),IF(RIGHT(D50,1)="r",LEFT(D50,1)/VLOOKUP($B50,Ingredients!$A$1:$D$66,2,FALSE),IF(RIGHT(D50,1)="b",LEFT(D50,1)/VLOOKUP($B50,Ingredients!$A$1:$D$66,3,FALSE),IF(RIGHT(D50,1)="g",LEFT(D50,1)/VLOOKUP($B50,Ingredients!$A$1:$D$66,4,FALSE)))))*D48</f>
        <v>0</v>
      </c>
      <c r="J50" s="30">
        <f>IF(ISNUMBER(E50),E50/VLOOKUP($B50,Ingredients!$A$1:$D$66,2,FALSE),IF(RIGHT(E50,1)="r",LEFT(E50,1)/VLOOKUP($B50,Ingredients!$A$1:$D$66,2,FALSE),IF(RIGHT(E50,1)="b",LEFT(E50,1)/VLOOKUP($B50,Ingredients!$A$1:$D$66,3,FALSE),IF(RIGHT(E50,1)="g",LEFT(E50,1)/VLOOKUP($B50,Ingredients!$A$1:$D$66,4,FALSE)))))*E48</f>
        <v>0</v>
      </c>
      <c r="K50" s="30">
        <f>IF(ISNUMBER(F50),F50/VLOOKUP($B50,Ingredients!$A$1:$D$66,2,FALSE),IF(RIGHT(F50,1)="r",LEFT(F50,1)/VLOOKUP($B50,Ingredients!$A$1:$D$66,2,FALSE),IF(RIGHT(F50,1)="b",LEFT(F50,1)/VLOOKUP($B50,Ingredients!$A$1:$D$66,3,FALSE),IF(RIGHT(F50,1)="g",LEFT(F50,1)/VLOOKUP($B50,Ingredients!$A$1:$D$66,4,FALSE)))))*F48</f>
        <v>0</v>
      </c>
      <c r="L50" s="30">
        <f t="shared" si="4"/>
        <v>0</v>
      </c>
    </row>
    <row r="51" spans="1:12">
      <c r="B51" s="31" t="s">
        <v>22</v>
      </c>
      <c r="D51" s="40" t="s">
        <v>69</v>
      </c>
      <c r="E51" s="39" t="s">
        <v>69</v>
      </c>
      <c r="F51" s="39" t="s">
        <v>70</v>
      </c>
      <c r="H51" s="30">
        <f>IF(ISNUMBER(C51),C51/VLOOKUP($B51,Ingredients!$A$1:$D$66,2,FALSE),IF(RIGHT(C51,1)="r",LEFT(C51,1)/VLOOKUP($B51,Ingredients!$A$1:$D$66,2,FALSE),IF(RIGHT(C51,1)="b",LEFT(C51,1)/VLOOKUP($B51,Ingredients!$A$1:$D$66,3,FALSE),IF(RIGHT(C51,1)="g",LEFT(C51,1)/VLOOKUP($B51,Ingredients!$A$1:$D$66,4,FALSE)))))*C48</f>
        <v>0</v>
      </c>
      <c r="I51" s="30">
        <f>IF(ISNUMBER(D51),D51/VLOOKUP($B51,Ingredients!$A$1:$D$66,2,FALSE),IF(RIGHT(D51,1)="r",LEFT(D51,1)/VLOOKUP($B51,Ingredients!$A$1:$D$66,2,FALSE),IF(RIGHT(D51,1)="b",LEFT(D51,1)/VLOOKUP($B51,Ingredients!$A$1:$D$66,3,FALSE),IF(RIGHT(D51,1)="g",LEFT(D51,1)/VLOOKUP($B51,Ingredients!$A$1:$D$66,4,FALSE)))))*D48</f>
        <v>0</v>
      </c>
      <c r="J51" s="30">
        <f>IF(ISNUMBER(E51),E51/VLOOKUP($B51,Ingredients!$A$1:$D$66,2,FALSE),IF(RIGHT(E51,1)="r",LEFT(E51,1)/VLOOKUP($B51,Ingredients!$A$1:$D$66,2,FALSE),IF(RIGHT(E51,1)="b",LEFT(E51,1)/VLOOKUP($B51,Ingredients!$A$1:$D$66,3,FALSE),IF(RIGHT(E51,1)="g",LEFT(E51,1)/VLOOKUP($B51,Ingredients!$A$1:$D$66,4,FALSE)))))*E48</f>
        <v>0</v>
      </c>
      <c r="K51" s="30">
        <f>IF(ISNUMBER(F51),F51/VLOOKUP($B51,Ingredients!$A$1:$D$66,2,FALSE),IF(RIGHT(F51,1)="r",LEFT(F51,1)/VLOOKUP($B51,Ingredients!$A$1:$D$66,2,FALSE),IF(RIGHT(F51,1)="b",LEFT(F51,1)/VLOOKUP($B51,Ingredients!$A$1:$D$66,3,FALSE),IF(RIGHT(F51,1)="g",LEFT(F51,1)/VLOOKUP($B51,Ingredients!$A$1:$D$66,4,FALSE)))))*F48</f>
        <v>0</v>
      </c>
      <c r="L51" s="30">
        <f t="shared" si="4"/>
        <v>0</v>
      </c>
    </row>
    <row r="52" spans="1:12">
      <c r="B52" s="31" t="s">
        <v>20</v>
      </c>
      <c r="D52" s="39" t="s">
        <v>65</v>
      </c>
      <c r="E52" s="39" t="s">
        <v>69</v>
      </c>
      <c r="F52" s="39" t="s">
        <v>70</v>
      </c>
      <c r="H52" s="30">
        <f>IF(ISNUMBER(C52),C52/VLOOKUP($B52,Ingredients!$A$1:$D$66,2,FALSE),IF(RIGHT(C52,1)="r",LEFT(C52,1)/VLOOKUP($B52,Ingredients!$A$1:$D$66,2,FALSE),IF(RIGHT(C52,1)="b",LEFT(C52,1)/VLOOKUP($B52,Ingredients!$A$1:$D$66,3,FALSE),IF(RIGHT(C52,1)="g",LEFT(C52,1)/VLOOKUP($B52,Ingredients!$A$1:$D$66,4,FALSE)))))*C48</f>
        <v>0</v>
      </c>
      <c r="I52" s="30">
        <f>IF(ISNUMBER(D52),D52/VLOOKUP($B52,Ingredients!$A$1:$D$66,2,FALSE),IF(RIGHT(D52,1)="r",LEFT(D52,1)/VLOOKUP($B52,Ingredients!$A$1:$D$66,2,FALSE),IF(RIGHT(D52,1)="b",LEFT(D52,1)/VLOOKUP($B52,Ingredients!$A$1:$D$66,3,FALSE),IF(RIGHT(D52,1)="g",LEFT(D52,1)/VLOOKUP($B52,Ingredients!$A$1:$D$66,4,FALSE)))))*D48</f>
        <v>0</v>
      </c>
      <c r="J52" s="30">
        <f>IF(ISNUMBER(E52),E52/VLOOKUP($B52,Ingredients!$A$1:$D$66,2,FALSE),IF(RIGHT(E52,1)="r",LEFT(E52,1)/VLOOKUP($B52,Ingredients!$A$1:$D$66,2,FALSE),IF(RIGHT(E52,1)="b",LEFT(E52,1)/VLOOKUP($B52,Ingredients!$A$1:$D$66,3,FALSE),IF(RIGHT(E52,1)="g",LEFT(E52,1)/VLOOKUP($B52,Ingredients!$A$1:$D$66,4,FALSE)))))*E48</f>
        <v>0</v>
      </c>
      <c r="K52" s="30">
        <f>IF(ISNUMBER(F52),F52/VLOOKUP($B52,Ingredients!$A$1:$D$66,2,FALSE),IF(RIGHT(F52,1)="r",LEFT(F52,1)/VLOOKUP($B52,Ingredients!$A$1:$D$66,2,FALSE),IF(RIGHT(F52,1)="b",LEFT(F52,1)/VLOOKUP($B52,Ingredients!$A$1:$D$66,3,FALSE),IF(RIGHT(F52,1)="g",LEFT(F52,1)/VLOOKUP($B52,Ingredients!$A$1:$D$66,4,FALSE)))))*F48</f>
        <v>0</v>
      </c>
      <c r="L52" s="30">
        <f t="shared" si="4"/>
        <v>0</v>
      </c>
    </row>
    <row r="53" spans="1:12">
      <c r="B53" s="31" t="s">
        <v>21</v>
      </c>
      <c r="D53" s="39" t="s">
        <v>65</v>
      </c>
      <c r="E53" s="39" t="s">
        <v>69</v>
      </c>
      <c r="F53" s="39" t="s">
        <v>70</v>
      </c>
      <c r="H53" s="30">
        <f>IF(ISNUMBER(C53),C53/VLOOKUP($B53,Ingredients!$A$1:$D$66,2,FALSE),IF(RIGHT(C53,1)="r",LEFT(C53,1)/VLOOKUP($B53,Ingredients!$A$1:$D$66,2,FALSE),IF(RIGHT(C53,1)="b",LEFT(C53,1)/VLOOKUP($B53,Ingredients!$A$1:$D$66,3,FALSE),IF(RIGHT(C53,1)="g",LEFT(C53,1)/VLOOKUP($B53,Ingredients!$A$1:$D$66,4,FALSE)))))*C48</f>
        <v>0</v>
      </c>
      <c r="I53" s="30">
        <f>IF(ISNUMBER(D53),D53/VLOOKUP($B53,Ingredients!$A$1:$D$66,2,FALSE),IF(RIGHT(D53,1)="r",LEFT(D53,1)/VLOOKUP($B53,Ingredients!$A$1:$D$66,2,FALSE),IF(RIGHT(D53,1)="b",LEFT(D53,1)/VLOOKUP($B53,Ingredients!$A$1:$D$66,3,FALSE),IF(RIGHT(D53,1)="g",LEFT(D53,1)/VLOOKUP($B53,Ingredients!$A$1:$D$66,4,FALSE)))))*D48</f>
        <v>0</v>
      </c>
      <c r="J53" s="30">
        <f>IF(ISNUMBER(E53),E53/VLOOKUP($B53,Ingredients!$A$1:$D$66,2,FALSE),IF(RIGHT(E53,1)="r",LEFT(E53,1)/VLOOKUP($B53,Ingredients!$A$1:$D$66,2,FALSE),IF(RIGHT(E53,1)="b",LEFT(E53,1)/VLOOKUP($B53,Ingredients!$A$1:$D$66,3,FALSE),IF(RIGHT(E53,1)="g",LEFT(E53,1)/VLOOKUP($B53,Ingredients!$A$1:$D$66,4,FALSE)))))*E48</f>
        <v>0</v>
      </c>
      <c r="K53" s="30">
        <f>IF(ISNUMBER(F53),F53/VLOOKUP($B53,Ingredients!$A$1:$D$66,2,FALSE),IF(RIGHT(F53,1)="r",LEFT(F53,1)/VLOOKUP($B53,Ingredients!$A$1:$D$66,2,FALSE),IF(RIGHT(F53,1)="b",LEFT(F53,1)/VLOOKUP($B53,Ingredients!$A$1:$D$66,3,FALSE),IF(RIGHT(F53,1)="g",LEFT(F53,1)/VLOOKUP($B53,Ingredients!$A$1:$D$66,4,FALSE)))))*F48</f>
        <v>0</v>
      </c>
      <c r="L53" s="30">
        <f t="shared" si="4"/>
        <v>0</v>
      </c>
    </row>
    <row r="55" spans="1:12">
      <c r="A55" s="31" t="s">
        <v>4</v>
      </c>
      <c r="C55" s="33"/>
      <c r="D55" s="33">
        <f>VLOOKUP($A55,Worksheet!$B$7:$J$65,5,FALSE)</f>
        <v>0</v>
      </c>
      <c r="E55" s="33">
        <f>VLOOKUP($A55,Worksheet!$B$7:$J$65,7,FALSE)</f>
        <v>0</v>
      </c>
      <c r="F55" s="33">
        <f>VLOOKUP($A55,Worksheet!$B$7:$J$65,9,FALSE)</f>
        <v>0</v>
      </c>
      <c r="I55" s="30"/>
      <c r="J55" s="30"/>
    </row>
    <row r="56" spans="1:12">
      <c r="B56" s="31" t="s">
        <v>37</v>
      </c>
      <c r="D56" s="39">
        <v>8</v>
      </c>
      <c r="E56" s="39">
        <v>10</v>
      </c>
      <c r="F56" s="39">
        <v>14</v>
      </c>
      <c r="H56" s="30">
        <f>IF(ISNUMBER(C56),C56/VLOOKUP($B56,Ingredients!$A$1:$D$66,2,FALSE),IF(RIGHT(C56,1)="r",LEFT(C56,1)/VLOOKUP($B56,Ingredients!$A$1:$D$66,2,FALSE),IF(RIGHT(C56,1)="b",LEFT(C56,1)/VLOOKUP($B56,Ingredients!$A$1:$D$66,3,FALSE),IF(RIGHT(C56,1)="g",LEFT(C56,1)/VLOOKUP($B56,Ingredients!$A$1:$D$66,4,FALSE)))))*C55</f>
        <v>0</v>
      </c>
      <c r="I56" s="30">
        <f>IF(ISNUMBER(D56),D56/VLOOKUP($B56,Ingredients!$A$1:$D$66,2,FALSE),IF(RIGHT(D56,1)="r",LEFT(D56,1)/VLOOKUP($B56,Ingredients!$A$1:$D$66,2,FALSE),IF(RIGHT(D56,1)="b",LEFT(D56,1)/VLOOKUP($B56,Ingredients!$A$1:$D$66,3,FALSE),IF(RIGHT(D56,1)="g",LEFT(D56,1)/VLOOKUP($B56,Ingredients!$A$1:$D$66,4,FALSE)))))*D55</f>
        <v>0</v>
      </c>
      <c r="J56" s="30">
        <f>IF(ISNUMBER(E56),E56/VLOOKUP($B56,Ingredients!$A$1:$D$66,2,FALSE),IF(RIGHT(E56,1)="r",LEFT(E56,1)/VLOOKUP($B56,Ingredients!$A$1:$D$66,2,FALSE),IF(RIGHT(E56,1)="b",LEFT(E56,1)/VLOOKUP($B56,Ingredients!$A$1:$D$66,3,FALSE),IF(RIGHT(E56,1)="g",LEFT(E56,1)/VLOOKUP($B56,Ingredients!$A$1:$D$66,4,FALSE)))))*E55</f>
        <v>0</v>
      </c>
      <c r="K56" s="30">
        <f>IF(ISNUMBER(F56),F56/VLOOKUP($B56,Ingredients!$A$1:$D$66,2,FALSE),IF(RIGHT(F56,1)="r",LEFT(F56,1)/VLOOKUP($B56,Ingredients!$A$1:$D$66,2,FALSE),IF(RIGHT(F56,1)="b",LEFT(F56,1)/VLOOKUP($B56,Ingredients!$A$1:$D$66,3,FALSE),IF(RIGHT(F56,1)="g",LEFT(F56,1)/VLOOKUP($B56,Ingredients!$A$1:$D$66,4,FALSE)))))*F55</f>
        <v>0</v>
      </c>
      <c r="L56" s="30">
        <f t="shared" si="4"/>
        <v>0</v>
      </c>
    </row>
    <row r="57" spans="1:12">
      <c r="B57" s="31" t="s">
        <v>38</v>
      </c>
      <c r="D57" s="39" t="s">
        <v>65</v>
      </c>
      <c r="E57" s="39" t="s">
        <v>69</v>
      </c>
      <c r="F57" s="39" t="s">
        <v>70</v>
      </c>
      <c r="H57" s="30">
        <f>IF(ISNUMBER(C57),C57/VLOOKUP($B57,Ingredients!$A$1:$D$66,2,FALSE),IF(RIGHT(C57,1)="r",LEFT(C57,1)/VLOOKUP($B57,Ingredients!$A$1:$D$66,2,FALSE),IF(RIGHT(C57,1)="b",LEFT(C57,1)/VLOOKUP($B57,Ingredients!$A$1:$D$66,3,FALSE),IF(RIGHT(C57,1)="g",LEFT(C57,1)/VLOOKUP($B57,Ingredients!$A$1:$D$66,4,FALSE)))))*C55</f>
        <v>0</v>
      </c>
      <c r="I57" s="30">
        <f>IF(ISNUMBER(D57),D57/VLOOKUP($B57,Ingredients!$A$1:$D$66,2,FALSE),IF(RIGHT(D57,1)="r",LEFT(D57,1)/VLOOKUP($B57,Ingredients!$A$1:$D$66,2,FALSE),IF(RIGHT(D57,1)="b",LEFT(D57,1)/VLOOKUP($B57,Ingredients!$A$1:$D$66,3,FALSE),IF(RIGHT(D57,1)="g",LEFT(D57,1)/VLOOKUP($B57,Ingredients!$A$1:$D$66,4,FALSE)))))*D55</f>
        <v>0</v>
      </c>
      <c r="J57" s="30">
        <f>IF(ISNUMBER(E57),E57/VLOOKUP($B57,Ingredients!$A$1:$D$66,2,FALSE),IF(RIGHT(E57,1)="r",LEFT(E57,1)/VLOOKUP($B57,Ingredients!$A$1:$D$66,2,FALSE),IF(RIGHT(E57,1)="b",LEFT(E57,1)/VLOOKUP($B57,Ingredients!$A$1:$D$66,3,FALSE),IF(RIGHT(E57,1)="g",LEFT(E57,1)/VLOOKUP($B57,Ingredients!$A$1:$D$66,4,FALSE)))))*E55</f>
        <v>0</v>
      </c>
      <c r="K57" s="30">
        <f>IF(ISNUMBER(F57),F57/VLOOKUP($B57,Ingredients!$A$1:$D$66,2,FALSE),IF(RIGHT(F57,1)="r",LEFT(F57,1)/VLOOKUP($B57,Ingredients!$A$1:$D$66,2,FALSE),IF(RIGHT(F57,1)="b",LEFT(F57,1)/VLOOKUP($B57,Ingredients!$A$1:$D$66,3,FALSE),IF(RIGHT(F57,1)="g",LEFT(F57,1)/VLOOKUP($B57,Ingredients!$A$1:$D$66,4,FALSE)))))*F55</f>
        <v>0</v>
      </c>
      <c r="L57" s="30">
        <f t="shared" si="4"/>
        <v>0</v>
      </c>
    </row>
    <row r="58" spans="1:12">
      <c r="B58" s="31" t="s">
        <v>16</v>
      </c>
      <c r="D58" s="39" t="s">
        <v>65</v>
      </c>
      <c r="E58" s="39" t="s">
        <v>69</v>
      </c>
      <c r="F58" s="39" t="s">
        <v>70</v>
      </c>
      <c r="H58" s="30">
        <f>IF(ISNUMBER(C58),C58/VLOOKUP($B58,Ingredients!$A$1:$D$66,2,FALSE),IF(RIGHT(C58,1)="r",LEFT(C58,1)/VLOOKUP($B58,Ingredients!$A$1:$D$66,2,FALSE),IF(RIGHT(C58,1)="b",LEFT(C58,1)/VLOOKUP($B58,Ingredients!$A$1:$D$66,3,FALSE),IF(RIGHT(C58,1)="g",LEFT(C58,1)/VLOOKUP($B58,Ingredients!$A$1:$D$66,4,FALSE)))))*C55</f>
        <v>0</v>
      </c>
      <c r="I58" s="30">
        <f>IF(ISNUMBER(D58),D58/VLOOKUP($B58,Ingredients!$A$1:$D$66,2,FALSE),IF(RIGHT(D58,1)="r",LEFT(D58,1)/VLOOKUP($B58,Ingredients!$A$1:$D$66,2,FALSE),IF(RIGHT(D58,1)="b",LEFT(D58,1)/VLOOKUP($B58,Ingredients!$A$1:$D$66,3,FALSE),IF(RIGHT(D58,1)="g",LEFT(D58,1)/VLOOKUP($B58,Ingredients!$A$1:$D$66,4,FALSE)))))*D55</f>
        <v>0</v>
      </c>
      <c r="J58" s="30">
        <f>IF(ISNUMBER(E58),E58/VLOOKUP($B58,Ingredients!$A$1:$D$66,2,FALSE),IF(RIGHT(E58,1)="r",LEFT(E58,1)/VLOOKUP($B58,Ingredients!$A$1:$D$66,2,FALSE),IF(RIGHT(E58,1)="b",LEFT(E58,1)/VLOOKUP($B58,Ingredients!$A$1:$D$66,3,FALSE),IF(RIGHT(E58,1)="g",LEFT(E58,1)/VLOOKUP($B58,Ingredients!$A$1:$D$66,4,FALSE)))))*E55</f>
        <v>0</v>
      </c>
      <c r="K58" s="30">
        <f>IF(ISNUMBER(F58),F58/VLOOKUP($B58,Ingredients!$A$1:$D$66,2,FALSE),IF(RIGHT(F58,1)="r",LEFT(F58,1)/VLOOKUP($B58,Ingredients!$A$1:$D$66,2,FALSE),IF(RIGHT(F58,1)="b",LEFT(F58,1)/VLOOKUP($B58,Ingredients!$A$1:$D$66,3,FALSE),IF(RIGHT(F58,1)="g",LEFT(F58,1)/VLOOKUP($B58,Ingredients!$A$1:$D$66,4,FALSE)))))*F55</f>
        <v>0</v>
      </c>
      <c r="L58" s="30">
        <f t="shared" si="4"/>
        <v>0</v>
      </c>
    </row>
    <row r="59" spans="1:12">
      <c r="B59" s="31" t="s">
        <v>20</v>
      </c>
      <c r="D59" s="39" t="s">
        <v>66</v>
      </c>
      <c r="E59" s="39" t="s">
        <v>67</v>
      </c>
      <c r="F59" s="39" t="s">
        <v>68</v>
      </c>
      <c r="H59" s="30">
        <f>IF(ISNUMBER(C59),C59/VLOOKUP($B59,Ingredients!$A$1:$D$66,2,FALSE),IF(RIGHT(C59,1)="r",LEFT(C59,1)/VLOOKUP($B59,Ingredients!$A$1:$D$66,2,FALSE),IF(RIGHT(C59,1)="b",LEFT(C59,1)/VLOOKUP($B59,Ingredients!$A$1:$D$66,3,FALSE),IF(RIGHT(C59,1)="g",LEFT(C59,1)/VLOOKUP($B59,Ingredients!$A$1:$D$66,4,FALSE)))))*C55</f>
        <v>0</v>
      </c>
      <c r="I59" s="30">
        <f>IF(ISNUMBER(D59),D59/VLOOKUP($B59,Ingredients!$A$1:$D$66,2,FALSE),IF(RIGHT(D59,1)="r",LEFT(D59,1)/VLOOKUP($B59,Ingredients!$A$1:$D$66,2,FALSE),IF(RIGHT(D59,1)="b",LEFT(D59,1)/VLOOKUP($B59,Ingredients!$A$1:$D$66,3,FALSE),IF(RIGHT(D59,1)="g",LEFT(D59,1)/VLOOKUP($B59,Ingredients!$A$1:$D$66,4,FALSE)))))*D55</f>
        <v>0</v>
      </c>
      <c r="J59" s="30">
        <f>IF(ISNUMBER(E59),E59/VLOOKUP($B59,Ingredients!$A$1:$D$66,2,FALSE),IF(RIGHT(E59,1)="r",LEFT(E59,1)/VLOOKUP($B59,Ingredients!$A$1:$D$66,2,FALSE),IF(RIGHT(E59,1)="b",LEFT(E59,1)/VLOOKUP($B59,Ingredients!$A$1:$D$66,3,FALSE),IF(RIGHT(E59,1)="g",LEFT(E59,1)/VLOOKUP($B59,Ingredients!$A$1:$D$66,4,FALSE)))))*E55</f>
        <v>0</v>
      </c>
      <c r="K59" s="30">
        <f>IF(ISNUMBER(F59),F59/VLOOKUP($B59,Ingredients!$A$1:$D$66,2,FALSE),IF(RIGHT(F59,1)="r",LEFT(F59,1)/VLOOKUP($B59,Ingredients!$A$1:$D$66,2,FALSE),IF(RIGHT(F59,1)="b",LEFT(F59,1)/VLOOKUP($B59,Ingredients!$A$1:$D$66,3,FALSE),IF(RIGHT(F59,1)="g",LEFT(F59,1)/VLOOKUP($B59,Ingredients!$A$1:$D$66,4,FALSE)))))*F55</f>
        <v>0</v>
      </c>
      <c r="L59" s="30">
        <f t="shared" si="4"/>
        <v>0</v>
      </c>
    </row>
    <row r="60" spans="1:12">
      <c r="B60" s="31" t="s">
        <v>19</v>
      </c>
      <c r="D60" s="40" t="s">
        <v>65</v>
      </c>
      <c r="E60" s="40" t="s">
        <v>69</v>
      </c>
      <c r="F60" s="40" t="s">
        <v>70</v>
      </c>
      <c r="H60" s="30">
        <f>IF(ISNUMBER(C60),C60/VLOOKUP($B60,Ingredients!$A$1:$D$66,2,FALSE),IF(RIGHT(C60,1)="r",LEFT(C60,1)/VLOOKUP($B60,Ingredients!$A$1:$D$66,2,FALSE),IF(RIGHT(C60,1)="b",LEFT(C60,1)/VLOOKUP($B60,Ingredients!$A$1:$D$66,3,FALSE),IF(RIGHT(C60,1)="g",LEFT(C60,1)/VLOOKUP($B60,Ingredients!$A$1:$D$66,4,FALSE)))))*C55</f>
        <v>0</v>
      </c>
      <c r="I60" s="30">
        <f>IF(ISNUMBER(D60),D60/VLOOKUP($B60,Ingredients!$A$1:$D$66,2,FALSE),IF(RIGHT(D60,1)="r",LEFT(D60,1)/VLOOKUP($B60,Ingredients!$A$1:$D$66,2,FALSE),IF(RIGHT(D60,1)="b",LEFT(D60,1)/VLOOKUP($B60,Ingredients!$A$1:$D$66,3,FALSE),IF(RIGHT(D60,1)="g",LEFT(D60,1)/VLOOKUP($B60,Ingredients!$A$1:$D$66,4,FALSE)))))*D55</f>
        <v>0</v>
      </c>
      <c r="J60" s="30">
        <f>IF(ISNUMBER(E60),E60/VLOOKUP($B60,Ingredients!$A$1:$D$66,2,FALSE),IF(RIGHT(E60,1)="r",LEFT(E60,1)/VLOOKUP($B60,Ingredients!$A$1:$D$66,2,FALSE),IF(RIGHT(E60,1)="b",LEFT(E60,1)/VLOOKUP($B60,Ingredients!$A$1:$D$66,3,FALSE),IF(RIGHT(E60,1)="g",LEFT(E60,1)/VLOOKUP($B60,Ingredients!$A$1:$D$66,4,FALSE)))))*E55</f>
        <v>0</v>
      </c>
      <c r="K60" s="30">
        <f>IF(ISNUMBER(F60),F60/VLOOKUP($B60,Ingredients!$A$1:$D$66,2,FALSE),IF(RIGHT(F60,1)="r",LEFT(F60,1)/VLOOKUP($B60,Ingredients!$A$1:$D$66,2,FALSE),IF(RIGHT(F60,1)="b",LEFT(F60,1)/VLOOKUP($B60,Ingredients!$A$1:$D$66,3,FALSE),IF(RIGHT(F60,1)="g",LEFT(F60,1)/VLOOKUP($B60,Ingredients!$A$1:$D$66,4,FALSE)))))*F55</f>
        <v>0</v>
      </c>
      <c r="L60" s="30">
        <f t="shared" si="4"/>
        <v>0</v>
      </c>
    </row>
    <row r="62" spans="1:12">
      <c r="A62" s="31" t="s">
        <v>77</v>
      </c>
      <c r="C62" s="33"/>
      <c r="D62" s="33">
        <f>VLOOKUP($A62,Worksheet!$B$7:$J$65,5,FALSE)</f>
        <v>0</v>
      </c>
      <c r="E62" s="33">
        <f>VLOOKUP($A62,Worksheet!$B$7:$J$65,7,FALSE)</f>
        <v>0</v>
      </c>
      <c r="F62" s="33">
        <f>VLOOKUP($A62,Worksheet!$B$7:$J$65,9,FALSE)</f>
        <v>0</v>
      </c>
      <c r="I62" s="30"/>
      <c r="J62" s="30"/>
    </row>
    <row r="63" spans="1:12">
      <c r="B63" s="31" t="s">
        <v>37</v>
      </c>
      <c r="C63" s="39"/>
      <c r="D63" s="39">
        <v>4</v>
      </c>
      <c r="E63" s="39">
        <v>6</v>
      </c>
      <c r="F63" s="39">
        <v>7</v>
      </c>
      <c r="H63" s="33">
        <f>IF(ISNUMBER(C63),C63/VLOOKUP($B63,Ingredients!$A$1:$D$66,2,FALSE),IF(RIGHT(C63,1)="r",LEFT(C63,1)/VLOOKUP($B63,Ingredients!$A$1:$D$66,2,FALSE),IF(RIGHT(C63,1)="b",LEFT(C63,1)/VLOOKUP($B63,Ingredients!$A$1:$D$66,3,FALSE),IF(RIGHT(C63,1)="g",LEFT(C63,1)/VLOOKUP($B63,Ingredients!$A$1:$D$66,4,FALSE)))))*C62</f>
        <v>0</v>
      </c>
      <c r="I63" s="30">
        <f>IF(ISNUMBER(D63),D63/VLOOKUP($B63,Ingredients!$A$1:$D$66,2,FALSE),IF(RIGHT(D63,1)="r",LEFT(D63,1)/VLOOKUP($B63,Ingredients!$A$1:$D$66,2,FALSE),IF(RIGHT(D63,1)="b",LEFT(D63,1)/VLOOKUP($B63,Ingredients!$A$1:$D$66,3,FALSE),IF(RIGHT(D63,1)="g",LEFT(D63,1)/VLOOKUP($B63,Ingredients!$A$1:$D$66,4,FALSE)))))*D62</f>
        <v>0</v>
      </c>
      <c r="J63" s="30">
        <f>IF(ISNUMBER(E63),E63/VLOOKUP($B63,Ingredients!$A$1:$D$66,2,FALSE),IF(RIGHT(E63,1)="r",LEFT(E63,1)/VLOOKUP($B63,Ingredients!$A$1:$D$66,2,FALSE),IF(RIGHT(E63,1)="b",LEFT(E63,1)/VLOOKUP($B63,Ingredients!$A$1:$D$66,3,FALSE),IF(RIGHT(E63,1)="g",LEFT(E63,1)/VLOOKUP($B63,Ingredients!$A$1:$D$66,4,FALSE)))))*E62</f>
        <v>0</v>
      </c>
      <c r="K63" s="30">
        <f>IF(ISNUMBER(F63),F63/VLOOKUP($B63,Ingredients!$A$1:$D$66,2,FALSE),IF(RIGHT(F63,1)="r",LEFT(F63,1)/VLOOKUP($B63,Ingredients!$A$1:$D$66,2,FALSE),IF(RIGHT(F63,1)="b",LEFT(F63,1)/VLOOKUP($B63,Ingredients!$A$1:$D$66,3,FALSE),IF(RIGHT(F63,1)="g",LEFT(F63,1)/VLOOKUP($B63,Ingredients!$A$1:$D$66,4,FALSE)))))*F62</f>
        <v>0</v>
      </c>
      <c r="L63" s="30">
        <f t="shared" si="4"/>
        <v>0</v>
      </c>
    </row>
    <row r="64" spans="1:12">
      <c r="B64" s="31" t="s">
        <v>11</v>
      </c>
      <c r="C64" s="39"/>
      <c r="D64" s="39">
        <v>4</v>
      </c>
      <c r="E64" s="39">
        <v>5</v>
      </c>
      <c r="F64" s="39">
        <v>7</v>
      </c>
      <c r="H64" s="33">
        <f>IF(ISNUMBER(C64),C64/VLOOKUP($B64,Ingredients!$A$1:$D$66,2,FALSE),IF(RIGHT(C64,1)="r",LEFT(C64,1)/VLOOKUP($B64,Ingredients!$A$1:$D$66,2,FALSE),IF(RIGHT(C64,1)="b",LEFT(C64,1)/VLOOKUP($B64,Ingredients!$A$1:$D$66,3,FALSE),IF(RIGHT(C64,1)="g",LEFT(C64,1)/VLOOKUP($B64,Ingredients!$A$1:$D$66,4,FALSE)))))*C62</f>
        <v>0</v>
      </c>
      <c r="I64" s="30">
        <f>IF(ISNUMBER(D64),D64/VLOOKUP($B64,Ingredients!$A$1:$D$66,2,FALSE),IF(RIGHT(D64,1)="r",LEFT(D64,1)/VLOOKUP($B64,Ingredients!$A$1:$D$66,2,FALSE),IF(RIGHT(D64,1)="b",LEFT(D64,1)/VLOOKUP($B64,Ingredients!$A$1:$D$66,3,FALSE),IF(RIGHT(D64,1)="g",LEFT(D64,1)/VLOOKUP($B64,Ingredients!$A$1:$D$66,4,FALSE)))))*D62</f>
        <v>0</v>
      </c>
      <c r="J64" s="30">
        <f>IF(ISNUMBER(E64),E64/VLOOKUP($B64,Ingredients!$A$1:$D$66,2,FALSE),IF(RIGHT(E64,1)="r",LEFT(E64,1)/VLOOKUP($B64,Ingredients!$A$1:$D$66,2,FALSE),IF(RIGHT(E64,1)="b",LEFT(E64,1)/VLOOKUP($B64,Ingredients!$A$1:$D$66,3,FALSE),IF(RIGHT(E64,1)="g",LEFT(E64,1)/VLOOKUP($B64,Ingredients!$A$1:$D$66,4,FALSE)))))*E62</f>
        <v>0</v>
      </c>
      <c r="K64" s="30">
        <f>IF(ISNUMBER(F64),F64/VLOOKUP($B64,Ingredients!$A$1:$D$66,2,FALSE),IF(RIGHT(F64,1)="r",LEFT(F64,1)/VLOOKUP($B64,Ingredients!$A$1:$D$66,2,FALSE),IF(RIGHT(F64,1)="b",LEFT(F64,1)/VLOOKUP($B64,Ingredients!$A$1:$D$66,3,FALSE),IF(RIGHT(F64,1)="g",LEFT(F64,1)/VLOOKUP($B64,Ingredients!$A$1:$D$66,4,FALSE)))))*F62</f>
        <v>0</v>
      </c>
      <c r="L64" s="30">
        <f t="shared" si="4"/>
        <v>0</v>
      </c>
    </row>
    <row r="65" spans="1:12">
      <c r="B65" s="31" t="s">
        <v>19</v>
      </c>
      <c r="C65" s="39"/>
      <c r="D65" s="39" t="s">
        <v>65</v>
      </c>
      <c r="E65" s="39" t="s">
        <v>69</v>
      </c>
      <c r="F65" s="39" t="s">
        <v>70</v>
      </c>
      <c r="H65" s="33">
        <f>IF(ISNUMBER(C65),C65/VLOOKUP($B65,Ingredients!$A$1:$D$66,2,FALSE),IF(RIGHT(C65,1)="r",LEFT(C65,1)/VLOOKUP($B65,Ingredients!$A$1:$D$66,2,FALSE),IF(RIGHT(C65,1)="b",LEFT(C65,1)/VLOOKUP($B65,Ingredients!$A$1:$D$66,3,FALSE),IF(RIGHT(C65,1)="g",LEFT(C65,1)/VLOOKUP($B65,Ingredients!$A$1:$D$66,4,FALSE)))))*C62</f>
        <v>0</v>
      </c>
      <c r="I65" s="30">
        <f>IF(ISNUMBER(D65),D65/VLOOKUP($B65,Ingredients!$A$1:$D$66,2,FALSE),IF(RIGHT(D65,1)="r",LEFT(D65,1)/VLOOKUP($B65,Ingredients!$A$1:$D$66,2,FALSE),IF(RIGHT(D65,1)="b",LEFT(D65,1)/VLOOKUP($B65,Ingredients!$A$1:$D$66,3,FALSE),IF(RIGHT(D65,1)="g",LEFT(D65,1)/VLOOKUP($B65,Ingredients!$A$1:$D$66,4,FALSE)))))*D62</f>
        <v>0</v>
      </c>
      <c r="J65" s="30">
        <f>IF(ISNUMBER(E65),E65/VLOOKUP($B65,Ingredients!$A$1:$D$66,2,FALSE),IF(RIGHT(E65,1)="r",LEFT(E65,1)/VLOOKUP($B65,Ingredients!$A$1:$D$66,2,FALSE),IF(RIGHT(E65,1)="b",LEFT(E65,1)/VLOOKUP($B65,Ingredients!$A$1:$D$66,3,FALSE),IF(RIGHT(E65,1)="g",LEFT(E65,1)/VLOOKUP($B65,Ingredients!$A$1:$D$66,4,FALSE)))))*E62</f>
        <v>0</v>
      </c>
      <c r="K65" s="30">
        <f>IF(ISNUMBER(F65),F65/VLOOKUP($B65,Ingredients!$A$1:$D$66,2,FALSE),IF(RIGHT(F65,1)="r",LEFT(F65,1)/VLOOKUP($B65,Ingredients!$A$1:$D$66,2,FALSE),IF(RIGHT(F65,1)="b",LEFT(F65,1)/VLOOKUP($B65,Ingredients!$A$1:$D$66,3,FALSE),IF(RIGHT(F65,1)="g",LEFT(F65,1)/VLOOKUP($B65,Ingredients!$A$1:$D$66,4,FALSE)))))*F62</f>
        <v>0</v>
      </c>
      <c r="L65" s="30">
        <f t="shared" si="4"/>
        <v>0</v>
      </c>
    </row>
    <row r="66" spans="1:12">
      <c r="B66" s="31" t="s">
        <v>23</v>
      </c>
      <c r="C66" s="39"/>
      <c r="D66" s="39" t="s">
        <v>65</v>
      </c>
      <c r="E66" s="39" t="s">
        <v>69</v>
      </c>
      <c r="F66" s="39" t="s">
        <v>70</v>
      </c>
      <c r="H66" s="33">
        <f>IF(ISNUMBER(C66),C66/VLOOKUP($B66,Ingredients!$A$1:$D$66,2,FALSE),IF(RIGHT(C66,1)="r",LEFT(C66,1)/VLOOKUP($B66,Ingredients!$A$1:$D$66,2,FALSE),IF(RIGHT(C66,1)="b",LEFT(C66,1)/VLOOKUP($B66,Ingredients!$A$1:$D$66,3,FALSE),IF(RIGHT(C66,1)="g",LEFT(C66,1)/VLOOKUP($B66,Ingredients!$A$1:$D$66,4,FALSE)))))*C62</f>
        <v>0</v>
      </c>
      <c r="I66" s="30">
        <f>IF(ISNUMBER(D66),D66/VLOOKUP($B66,Ingredients!$A$1:$D$66,2,FALSE),IF(RIGHT(D66,1)="r",LEFT(D66,1)/VLOOKUP($B66,Ingredients!$A$1:$D$66,2,FALSE),IF(RIGHT(D66,1)="b",LEFT(D66,1)/VLOOKUP($B66,Ingredients!$A$1:$D$66,3,FALSE),IF(RIGHT(D66,1)="g",LEFT(D66,1)/VLOOKUP($B66,Ingredients!$A$1:$D$66,4,FALSE)))))*D62</f>
        <v>0</v>
      </c>
      <c r="J66" s="30">
        <f>IF(ISNUMBER(E66),E66/VLOOKUP($B66,Ingredients!$A$1:$D$66,2,FALSE),IF(RIGHT(E66,1)="r",LEFT(E66,1)/VLOOKUP($B66,Ingredients!$A$1:$D$66,2,FALSE),IF(RIGHT(E66,1)="b",LEFT(E66,1)/VLOOKUP($B66,Ingredients!$A$1:$D$66,3,FALSE),IF(RIGHT(E66,1)="g",LEFT(E66,1)/VLOOKUP($B66,Ingredients!$A$1:$D$66,4,FALSE)))))*E62</f>
        <v>0</v>
      </c>
      <c r="K66" s="30">
        <f>IF(ISNUMBER(F66),F66/VLOOKUP($B66,Ingredients!$A$1:$D$66,2,FALSE),IF(RIGHT(F66,1)="r",LEFT(F66,1)/VLOOKUP($B66,Ingredients!$A$1:$D$66,2,FALSE),IF(RIGHT(F66,1)="b",LEFT(F66,1)/VLOOKUP($B66,Ingredients!$A$1:$D$66,3,FALSE),IF(RIGHT(F66,1)="g",LEFT(F66,1)/VLOOKUP($B66,Ingredients!$A$1:$D$66,4,FALSE)))))*F62</f>
        <v>0</v>
      </c>
      <c r="L66" s="30">
        <f t="shared" si="4"/>
        <v>0</v>
      </c>
    </row>
    <row r="67" spans="1:12">
      <c r="B67" s="31" t="s">
        <v>20</v>
      </c>
      <c r="C67" s="39"/>
      <c r="D67" s="39" t="s">
        <v>65</v>
      </c>
      <c r="E67" s="39" t="s">
        <v>69</v>
      </c>
      <c r="F67" s="39" t="s">
        <v>70</v>
      </c>
      <c r="H67" s="33">
        <f>IF(ISNUMBER(C67),C67/VLOOKUP($B67,Ingredients!$A$1:$D$66,2,FALSE),IF(RIGHT(C67,1)="r",LEFT(C67,1)/VLOOKUP($B67,Ingredients!$A$1:$D$66,2,FALSE),IF(RIGHT(C67,1)="b",LEFT(C67,1)/VLOOKUP($B67,Ingredients!$A$1:$D$66,3,FALSE),IF(RIGHT(C67,1)="g",LEFT(C67,1)/VLOOKUP($B67,Ingredients!$A$1:$D$66,4,FALSE)))))*C62</f>
        <v>0</v>
      </c>
      <c r="I67" s="30">
        <f>IF(ISNUMBER(D67),D67/VLOOKUP($B67,Ingredients!$A$1:$D$66,2,FALSE),IF(RIGHT(D67,1)="r",LEFT(D67,1)/VLOOKUP($B67,Ingredients!$A$1:$D$66,2,FALSE),IF(RIGHT(D67,1)="b",LEFT(D67,1)/VLOOKUP($B67,Ingredients!$A$1:$D$66,3,FALSE),IF(RIGHT(D67,1)="g",LEFT(D67,1)/VLOOKUP($B67,Ingredients!$A$1:$D$66,4,FALSE)))))*D62</f>
        <v>0</v>
      </c>
      <c r="J67" s="30">
        <f>IF(ISNUMBER(E67),E67/VLOOKUP($B67,Ingredients!$A$1:$D$66,2,FALSE),IF(RIGHT(E67,1)="r",LEFT(E67,1)/VLOOKUP($B67,Ingredients!$A$1:$D$66,2,FALSE),IF(RIGHT(E67,1)="b",LEFT(E67,1)/VLOOKUP($B67,Ingredients!$A$1:$D$66,3,FALSE),IF(RIGHT(E67,1)="g",LEFT(E67,1)/VLOOKUP($B67,Ingredients!$A$1:$D$66,4,FALSE)))))*E62</f>
        <v>0</v>
      </c>
      <c r="K67" s="30">
        <f>IF(ISNUMBER(F67),F67/VLOOKUP($B67,Ingredients!$A$1:$D$66,2,FALSE),IF(RIGHT(F67,1)="r",LEFT(F67,1)/VLOOKUP($B67,Ingredients!$A$1:$D$66,2,FALSE),IF(RIGHT(F67,1)="b",LEFT(F67,1)/VLOOKUP($B67,Ingredients!$A$1:$D$66,3,FALSE),IF(RIGHT(F67,1)="g",LEFT(F67,1)/VLOOKUP($B67,Ingredients!$A$1:$D$66,4,FALSE)))))*F62</f>
        <v>0</v>
      </c>
      <c r="L67" s="30">
        <f t="shared" si="4"/>
        <v>0</v>
      </c>
    </row>
    <row r="69" spans="1:12">
      <c r="A69" s="32" t="s">
        <v>113</v>
      </c>
      <c r="C69" s="33">
        <f>VLOOKUP($A69,Worksheet!$B$7:$J$65,3,FALSE)</f>
        <v>0</v>
      </c>
      <c r="D69" s="30"/>
      <c r="E69" s="33"/>
      <c r="F69" s="33"/>
      <c r="I69" s="30"/>
      <c r="J69" s="30"/>
    </row>
    <row r="70" spans="1:12">
      <c r="B70" s="31" t="s">
        <v>78</v>
      </c>
      <c r="C70" s="39">
        <v>3</v>
      </c>
      <c r="D70" s="54"/>
      <c r="H70" s="30">
        <f>IF(ISNUMBER(C70),C70/VLOOKUP($B70,Ingredients!$A$1:$D$66,2,FALSE),IF(RIGHT(C70,1)="r",LEFT(C70,1)/VLOOKUP($B70,Ingredients!$A$1:$D$66,2,FALSE),IF(RIGHT(C70,1)="b",LEFT(C70,1)/VLOOKUP($B70,Ingredients!$A$1:$D$66,3,FALSE),IF(RIGHT(C70,1)="g",LEFT(C70,1)/VLOOKUP($B70,Ingredients!$A$1:$D$66,4,FALSE)))))*C69</f>
        <v>0</v>
      </c>
      <c r="I70" s="30">
        <f>IF(ISNUMBER(D70),D70/VLOOKUP($B70,Ingredients!$A$1:$D$66,2,FALSE),IF(RIGHT(D70,1)="r",LEFT(D70,1)/VLOOKUP($B70,Ingredients!$A$1:$D$66,2,FALSE),IF(RIGHT(D70,1)="b",LEFT(D70,1)/VLOOKUP($B70,Ingredients!$A$1:$D$66,3,FALSE),IF(RIGHT(D70,1)="g",LEFT(D70,1)/VLOOKUP($B70,Ingredients!$A$1:$D$66,4,FALSE)))))*D69</f>
        <v>0</v>
      </c>
      <c r="J70" s="30">
        <f>IF(ISNUMBER(E70),E70/VLOOKUP($B70,Ingredients!$A$1:$D$66,2,FALSE),IF(RIGHT(E70,1)="r",LEFT(E70,1)/VLOOKUP($B70,Ingredients!$A$1:$D$66,2,FALSE),IF(RIGHT(E70,1)="b",LEFT(E70,1)/VLOOKUP($B70,Ingredients!$A$1:$D$66,3,FALSE),IF(RIGHT(E70,1)="g",LEFT(E70,1)/VLOOKUP($B70,Ingredients!$A$1:$D$66,4,FALSE)))))*E69</f>
        <v>0</v>
      </c>
      <c r="K70" s="30">
        <f>IF(ISNUMBER(F70),F70/VLOOKUP($B70,Ingredients!$A$1:$D$66,2,FALSE),IF(RIGHT(F70,1)="r",LEFT(F70,1)/VLOOKUP($B70,Ingredients!$A$1:$D$66,2,FALSE),IF(RIGHT(F70,1)="b",LEFT(F70,1)/VLOOKUP($B70,Ingredients!$A$1:$D$66,3,FALSE),IF(RIGHT(F70,1)="g",LEFT(F70,1)/VLOOKUP($B70,Ingredients!$A$1:$D$66,4,FALSE)))))*F69</f>
        <v>0</v>
      </c>
      <c r="L70" s="30">
        <f t="shared" si="4"/>
        <v>0</v>
      </c>
    </row>
    <row r="71" spans="1:12">
      <c r="B71" s="31" t="s">
        <v>79</v>
      </c>
      <c r="C71" s="39">
        <v>2</v>
      </c>
      <c r="D71" s="54"/>
      <c r="H71" s="30">
        <f>IF(ISNUMBER(C71),C71/VLOOKUP($B71,Ingredients!$A$1:$D$66,2,FALSE),IF(RIGHT(C71,1)="r",LEFT(C71,1)/VLOOKUP($B71,Ingredients!$A$1:$D$66,2,FALSE),IF(RIGHT(C71,1)="b",LEFT(C71,1)/VLOOKUP($B71,Ingredients!$A$1:$D$66,3,FALSE),IF(RIGHT(C71,1)="g",LEFT(C71,1)/VLOOKUP($B71,Ingredients!$A$1:$D$66,4,FALSE)))))*C69</f>
        <v>0</v>
      </c>
      <c r="I71" s="30">
        <f>IF(ISNUMBER(D71),D71/VLOOKUP($B71,Ingredients!$A$1:$D$66,2,FALSE),IF(RIGHT(D71,1)="r",LEFT(D71,1)/VLOOKUP($B71,Ingredients!$A$1:$D$66,2,FALSE),IF(RIGHT(D71,1)="b",LEFT(D71,1)/VLOOKUP($B71,Ingredients!$A$1:$D$66,3,FALSE),IF(RIGHT(D71,1)="g",LEFT(D71,1)/VLOOKUP($B71,Ingredients!$A$1:$D$66,4,FALSE)))))*D69</f>
        <v>0</v>
      </c>
      <c r="J71" s="30">
        <f>IF(ISNUMBER(E71),E71/VLOOKUP($B71,Ingredients!$A$1:$D$66,2,FALSE),IF(RIGHT(E71,1)="r",LEFT(E71,1)/VLOOKUP($B71,Ingredients!$A$1:$D$66,2,FALSE),IF(RIGHT(E71,1)="b",LEFT(E71,1)/VLOOKUP($B71,Ingredients!$A$1:$D$66,3,FALSE),IF(RIGHT(E71,1)="g",LEFT(E71,1)/VLOOKUP($B71,Ingredients!$A$1:$D$66,4,FALSE)))))*E69</f>
        <v>0</v>
      </c>
      <c r="K71" s="30">
        <f>IF(ISNUMBER(F71),F71/VLOOKUP($B71,Ingredients!$A$1:$D$66,2,FALSE),IF(RIGHT(F71,1)="r",LEFT(F71,1)/VLOOKUP($B71,Ingredients!$A$1:$D$66,2,FALSE),IF(RIGHT(F71,1)="b",LEFT(F71,1)/VLOOKUP($B71,Ingredients!$A$1:$D$66,3,FALSE),IF(RIGHT(F71,1)="g",LEFT(F71,1)/VLOOKUP($B71,Ingredients!$A$1:$D$66,4,FALSE)))))*F69</f>
        <v>0</v>
      </c>
      <c r="L71" s="30">
        <f t="shared" ref="L71" si="5">SUM(H71:K71)</f>
        <v>0</v>
      </c>
    </row>
    <row r="72" spans="1:12">
      <c r="B72" s="32" t="s">
        <v>21</v>
      </c>
      <c r="C72" s="39" t="s">
        <v>66</v>
      </c>
      <c r="D72" s="54"/>
      <c r="H72" s="30">
        <f>IF(ISNUMBER(C72),C72/VLOOKUP($B72,Ingredients!$A$1:$D$66,2,FALSE),IF(RIGHT(C72,1)="r",LEFT(C72,1)/VLOOKUP($B72,Ingredients!$A$1:$D$66,2,FALSE),IF(RIGHT(C72,1)="b",LEFT(C72,1)/VLOOKUP($B72,Ingredients!$A$1:$D$66,3,FALSE),IF(RIGHT(C72,1)="g",LEFT(C72,1)/VLOOKUP($B72,Ingredients!$A$1:$D$66,4,FALSE)))))*C69</f>
        <v>0</v>
      </c>
      <c r="I72" s="30">
        <f>IF(ISNUMBER(D72),D72/VLOOKUP($B72,Ingredients!$A$1:$D$66,2,FALSE),IF(RIGHT(D72,1)="r",LEFT(D72,1)/VLOOKUP($B72,Ingredients!$A$1:$D$66,2,FALSE),IF(RIGHT(D72,1)="b",LEFT(D72,1)/VLOOKUP($B72,Ingredients!$A$1:$D$66,3,FALSE),IF(RIGHT(D72,1)="g",LEFT(D72,1)/VLOOKUP($B72,Ingredients!$A$1:$D$66,4,FALSE)))))*D69</f>
        <v>0</v>
      </c>
      <c r="J72" s="30">
        <f>IF(ISNUMBER(E72),E72/VLOOKUP($B72,Ingredients!$A$1:$D$66,2,FALSE),IF(RIGHT(E72,1)="r",LEFT(E72,1)/VLOOKUP($B72,Ingredients!$A$1:$D$66,2,FALSE),IF(RIGHT(E72,1)="b",LEFT(E72,1)/VLOOKUP($B72,Ingredients!$A$1:$D$66,3,FALSE),IF(RIGHT(E72,1)="g",LEFT(E72,1)/VLOOKUP($B72,Ingredients!$A$1:$D$66,4,FALSE)))))*E69</f>
        <v>0</v>
      </c>
      <c r="K72" s="30">
        <f>IF(ISNUMBER(F72),F72/VLOOKUP($B72,Ingredients!$A$1:$D$66,2,FALSE),IF(RIGHT(F72,1)="r",LEFT(F72,1)/VLOOKUP($B72,Ingredients!$A$1:$D$66,2,FALSE),IF(RIGHT(F72,1)="b",LEFT(F72,1)/VLOOKUP($B72,Ingredients!$A$1:$D$66,3,FALSE),IF(RIGHT(F72,1)="g",LEFT(F72,1)/VLOOKUP($B72,Ingredients!$A$1:$D$66,4,FALSE)))))*F69</f>
        <v>0</v>
      </c>
      <c r="L72" s="30">
        <f t="shared" si="4"/>
        <v>0</v>
      </c>
    </row>
    <row r="73" spans="1:12">
      <c r="B73" s="32" t="s">
        <v>24</v>
      </c>
      <c r="C73" s="39" t="s">
        <v>65</v>
      </c>
      <c r="D73" s="54"/>
      <c r="H73" s="30">
        <f>IF(ISNUMBER(C73),C73/VLOOKUP($B73,Ingredients!$A$1:$D$66,2,FALSE),IF(RIGHT(C73,1)="r",LEFT(C73,1)/VLOOKUP($B73,Ingredients!$A$1:$D$66,2,FALSE),IF(RIGHT(C73,1)="b",LEFT(C73,1)/VLOOKUP($B73,Ingredients!$A$1:$D$66,3,FALSE),IF(RIGHT(C73,1)="g",LEFT(C73,1)/VLOOKUP($B73,Ingredients!$A$1:$D$66,4,FALSE)))))*C69</f>
        <v>0</v>
      </c>
      <c r="I73" s="30">
        <f>IF(ISNUMBER(D73),D73/VLOOKUP($B73,Ingredients!$A$1:$D$66,2,FALSE),IF(RIGHT(D73,1)="r",LEFT(D73,1)/VLOOKUP($B73,Ingredients!$A$1:$D$66,2,FALSE),IF(RIGHT(D73,1)="b",LEFT(D73,1)/VLOOKUP($B73,Ingredients!$A$1:$D$66,3,FALSE),IF(RIGHT(D73,1)="g",LEFT(D73,1)/VLOOKUP($B73,Ingredients!$A$1:$D$66,4,FALSE)))))*D69</f>
        <v>0</v>
      </c>
      <c r="J73" s="30">
        <f>IF(ISNUMBER(E73),E73/VLOOKUP($B73,Ingredients!$A$1:$D$66,2,FALSE),IF(RIGHT(E73,1)="r",LEFT(E73,1)/VLOOKUP($B73,Ingredients!$A$1:$D$66,2,FALSE),IF(RIGHT(E73,1)="b",LEFT(E73,1)/VLOOKUP($B73,Ingredients!$A$1:$D$66,3,FALSE),IF(RIGHT(E73,1)="g",LEFT(E73,1)/VLOOKUP($B73,Ingredients!$A$1:$D$66,4,FALSE)))))*E69</f>
        <v>0</v>
      </c>
      <c r="K73" s="30">
        <f>IF(ISNUMBER(F73),F73/VLOOKUP($B73,Ingredients!$A$1:$D$66,2,FALSE),IF(RIGHT(F73,1)="r",LEFT(F73,1)/VLOOKUP($B73,Ingredients!$A$1:$D$66,2,FALSE),IF(RIGHT(F73,1)="b",LEFT(F73,1)/VLOOKUP($B73,Ingredients!$A$1:$D$66,3,FALSE),IF(RIGHT(F73,1)="g",LEFT(F73,1)/VLOOKUP($B73,Ingredients!$A$1:$D$66,4,FALSE)))))*F69</f>
        <v>0</v>
      </c>
      <c r="L73" s="30">
        <f t="shared" si="4"/>
        <v>0</v>
      </c>
    </row>
    <row r="74" spans="1:12">
      <c r="B74" s="32" t="s">
        <v>20</v>
      </c>
      <c r="C74" s="39" t="s">
        <v>65</v>
      </c>
      <c r="D74" s="54"/>
      <c r="H74" s="30">
        <f>IF(ISNUMBER(C74),C74/VLOOKUP($B74,Ingredients!$A$1:$D$66,2,FALSE),IF(RIGHT(C74,1)="r",LEFT(C74,1)/VLOOKUP($B74,Ingredients!$A$1:$D$66,2,FALSE),IF(RIGHT(C74,1)="b",LEFT(C74,1)/VLOOKUP($B74,Ingredients!$A$1:$D$66,3,FALSE),IF(RIGHT(C74,1)="g",LEFT(C74,1)/VLOOKUP($B74,Ingredients!$A$1:$D$66,4,FALSE)))))*C69</f>
        <v>0</v>
      </c>
      <c r="I74" s="30">
        <f>IF(ISNUMBER(D74),D74/VLOOKUP($B74,Ingredients!$A$1:$D$66,2,FALSE),IF(RIGHT(D74,1)="r",LEFT(D74,1)/VLOOKUP($B74,Ingredients!$A$1:$D$66,2,FALSE),IF(RIGHT(D74,1)="b",LEFT(D74,1)/VLOOKUP($B74,Ingredients!$A$1:$D$66,3,FALSE),IF(RIGHT(D74,1)="g",LEFT(D74,1)/VLOOKUP($B74,Ingredients!$A$1:$D$66,4,FALSE)))))*D69</f>
        <v>0</v>
      </c>
      <c r="J74" s="30">
        <f>IF(ISNUMBER(E74),E74/VLOOKUP($B74,Ingredients!$A$1:$D$66,2,FALSE),IF(RIGHT(E74,1)="r",LEFT(E74,1)/VLOOKUP($B74,Ingredients!$A$1:$D$66,2,FALSE),IF(RIGHT(E74,1)="b",LEFT(E74,1)/VLOOKUP($B74,Ingredients!$A$1:$D$66,3,FALSE),IF(RIGHT(E74,1)="g",LEFT(E74,1)/VLOOKUP($B74,Ingredients!$A$1:$D$66,4,FALSE)))))*E69</f>
        <v>0</v>
      </c>
      <c r="K74" s="30">
        <f>IF(ISNUMBER(F74),F74/VLOOKUP($B74,Ingredients!$A$1:$D$66,2,FALSE),IF(RIGHT(F74,1)="r",LEFT(F74,1)/VLOOKUP($B74,Ingredients!$A$1:$D$66,2,FALSE),IF(RIGHT(F74,1)="b",LEFT(F74,1)/VLOOKUP($B74,Ingredients!$A$1:$D$66,3,FALSE),IF(RIGHT(F74,1)="g",LEFT(F74,1)/VLOOKUP($B74,Ingredients!$A$1:$D$66,4,FALSE)))))*F69</f>
        <v>0</v>
      </c>
      <c r="L74" s="30">
        <f t="shared" si="4"/>
        <v>0</v>
      </c>
    </row>
    <row r="75" spans="1:12">
      <c r="I75" s="30"/>
      <c r="J75" s="30"/>
      <c r="K75" s="30"/>
    </row>
    <row r="76" spans="1:12">
      <c r="A76" s="32" t="s">
        <v>121</v>
      </c>
      <c r="C76" s="33">
        <f>VLOOKUP($A76,Worksheet!$B$7:$J$65,3,FALSE)</f>
        <v>0</v>
      </c>
      <c r="D76" s="33">
        <f>VLOOKUP($A76,Worksheet!$B$7:$J$65,5,FALSE)</f>
        <v>0</v>
      </c>
      <c r="E76" s="33">
        <f>VLOOKUP($A76,Worksheet!$B$7:$J$65,7,FALSE)</f>
        <v>0</v>
      </c>
      <c r="F76" s="33"/>
      <c r="I76" s="30"/>
      <c r="J76" s="30"/>
    </row>
    <row r="77" spans="1:12">
      <c r="B77" s="32" t="s">
        <v>10</v>
      </c>
      <c r="C77" s="39">
        <v>2</v>
      </c>
      <c r="D77" s="39">
        <v>3</v>
      </c>
      <c r="E77" s="39">
        <v>4</v>
      </c>
      <c r="H77" s="30">
        <f>IF(ISNUMBER(C77),C77/VLOOKUP($B77,Ingredients!$A$1:$D$66,2,FALSE),IF(RIGHT(C77,1)="r",LEFT(C77,1)/VLOOKUP($B77,Ingredients!$A$1:$D$66,2,FALSE),IF(RIGHT(C77,1)="b",LEFT(C77,1)/VLOOKUP($B77,Ingredients!$A$1:$D$66,3,FALSE),IF(RIGHT(C77,1)="g",LEFT(C77,1)/VLOOKUP($B77,Ingredients!$A$1:$D$66,4,FALSE)))))*C76</f>
        <v>0</v>
      </c>
      <c r="I77" s="30">
        <f>IF(ISNUMBER(D77),D77/VLOOKUP($B77,Ingredients!$A$1:$D$66,2,FALSE),IF(RIGHT(D77,1)="r",LEFT(D77,1)/VLOOKUP($B77,Ingredients!$A$1:$D$66,2,FALSE),IF(RIGHT(D77,1)="b",LEFT(D77,1)/VLOOKUP($B77,Ingredients!$A$1:$D$66,3,FALSE),IF(RIGHT(D77,1)="g",LEFT(D77,1)/VLOOKUP($B77,Ingredients!$A$1:$D$66,4,FALSE)))))*D76</f>
        <v>0</v>
      </c>
      <c r="J77" s="30">
        <f>IF(ISNUMBER(E77),E77/VLOOKUP($B77,Ingredients!$A$1:$D$66,2,FALSE),IF(RIGHT(E77,1)="r",LEFT(E77,1)/VLOOKUP($B77,Ingredients!$A$1:$D$66,2,FALSE),IF(RIGHT(E77,1)="b",LEFT(E77,1)/VLOOKUP($B77,Ingredients!$A$1:$D$66,3,FALSE),IF(RIGHT(E77,1)="g",LEFT(E77,1)/VLOOKUP($B77,Ingredients!$A$1:$D$66,4,FALSE)))))*E76</f>
        <v>0</v>
      </c>
      <c r="K77" s="30">
        <f>IF(ISNUMBER(F77),F77/VLOOKUP($B77,Ingredients!$A$1:$D$66,2,FALSE),IF(RIGHT(F77,1)="r",LEFT(F77,1)/VLOOKUP($B77,Ingredients!$A$1:$D$66,2,FALSE),IF(RIGHT(F77,1)="b",LEFT(F77,1)/VLOOKUP($B77,Ingredients!$A$1:$D$66,3,FALSE),IF(RIGHT(F77,1)="g",LEFT(F77,1)/VLOOKUP($B77,Ingredients!$A$1:$D$66,4,FALSE)))))*F76</f>
        <v>0</v>
      </c>
      <c r="L77" s="30">
        <f t="shared" ref="L77:L84" si="6">SUM(H77:K77)</f>
        <v>0</v>
      </c>
    </row>
    <row r="78" spans="1:12">
      <c r="B78" s="32" t="s">
        <v>120</v>
      </c>
      <c r="C78" s="40" t="s">
        <v>69</v>
      </c>
      <c r="D78" s="40" t="s">
        <v>69</v>
      </c>
      <c r="E78" s="40" t="s">
        <v>67</v>
      </c>
      <c r="H78" s="30">
        <f>IF(ISNUMBER(C78),C78/VLOOKUP($B78,Ingredients!$A$1:$D$66,2,FALSE),IF(RIGHT(C78,1)="r",LEFT(C78,1)/VLOOKUP($B78,Ingredients!$A$1:$D$66,2,FALSE),IF(RIGHT(C78,1)="b",LEFT(C78,1)/VLOOKUP($B78,Ingredients!$A$1:$D$66,3,FALSE),IF(RIGHT(C78,1)="g",LEFT(C78,1)/VLOOKUP($B78,Ingredients!$A$1:$D$66,4,FALSE)))))*C76</f>
        <v>0</v>
      </c>
      <c r="I78" s="30">
        <f>IF(ISNUMBER(D78),D78/VLOOKUP($B78,Ingredients!$A$1:$D$66,2,FALSE),IF(RIGHT(D78,1)="r",LEFT(D78,1)/VLOOKUP($B78,Ingredients!$A$1:$D$66,2,FALSE),IF(RIGHT(D78,1)="b",LEFT(D78,1)/VLOOKUP($B78,Ingredients!$A$1:$D$66,3,FALSE),IF(RIGHT(D78,1)="g",LEFT(D78,1)/VLOOKUP($B78,Ingredients!$A$1:$D$66,4,FALSE)))))*D76</f>
        <v>0</v>
      </c>
      <c r="J78" s="30">
        <f>IF(ISNUMBER(E78),E78/VLOOKUP($B78,Ingredients!$A$1:$D$66,2,FALSE),IF(RIGHT(E78,1)="r",LEFT(E78,1)/VLOOKUP($B78,Ingredients!$A$1:$D$66,2,FALSE),IF(RIGHT(E78,1)="b",LEFT(E78,1)/VLOOKUP($B78,Ingredients!$A$1:$D$66,3,FALSE),IF(RIGHT(E78,1)="g",LEFT(E78,1)/VLOOKUP($B78,Ingredients!$A$1:$D$66,4,FALSE)))))*E76</f>
        <v>0</v>
      </c>
      <c r="K78" s="30">
        <f>IF(ISNUMBER(F78),F78/VLOOKUP($B78,Ingredients!$A$1:$D$66,2,FALSE),IF(RIGHT(F78,1)="r",LEFT(F78,1)/VLOOKUP($B78,Ingredients!$A$1:$D$66,2,FALSE),IF(RIGHT(F78,1)="b",LEFT(F78,1)/VLOOKUP($B78,Ingredients!$A$1:$D$66,3,FALSE),IF(RIGHT(F78,1)="g",LEFT(F78,1)/VLOOKUP($B78,Ingredients!$A$1:$D$66,4,FALSE)))))*F76</f>
        <v>0</v>
      </c>
      <c r="L78" s="30">
        <f t="shared" si="6"/>
        <v>0</v>
      </c>
    </row>
    <row r="79" spans="1:12">
      <c r="B79" s="32" t="s">
        <v>24</v>
      </c>
      <c r="C79" s="39" t="s">
        <v>66</v>
      </c>
      <c r="D79" s="40" t="s">
        <v>66</v>
      </c>
      <c r="E79" s="40" t="s">
        <v>67</v>
      </c>
      <c r="H79" s="30">
        <f>IF(ISNUMBER(C79),C79/VLOOKUP($B79,Ingredients!$A$1:$D$66,2,FALSE),IF(RIGHT(C79,1)="r",LEFT(C79,1)/VLOOKUP($B79,Ingredients!$A$1:$D$66,2,FALSE),IF(RIGHT(C79,1)="b",LEFT(C79,1)/VLOOKUP($B79,Ingredients!$A$1:$D$66,3,FALSE),IF(RIGHT(C79,1)="g",LEFT(C79,1)/VLOOKUP($B79,Ingredients!$A$1:$D$66,4,FALSE)))))*C76</f>
        <v>0</v>
      </c>
      <c r="I79" s="30">
        <f>IF(ISNUMBER(D79),D79/VLOOKUP($B79,Ingredients!$A$1:$D$66,2,FALSE),IF(RIGHT(D79,1)="r",LEFT(D79,1)/VLOOKUP($B79,Ingredients!$A$1:$D$66,2,FALSE),IF(RIGHT(D79,1)="b",LEFT(D79,1)/VLOOKUP($B79,Ingredients!$A$1:$D$66,3,FALSE),IF(RIGHT(D79,1)="g",LEFT(D79,1)/VLOOKUP($B79,Ingredients!$A$1:$D$66,4,FALSE)))))*D76</f>
        <v>0</v>
      </c>
      <c r="J79" s="30">
        <f>IF(ISNUMBER(E79),E79/VLOOKUP($B79,Ingredients!$A$1:$D$66,2,FALSE),IF(RIGHT(E79,1)="r",LEFT(E79,1)/VLOOKUP($B79,Ingredients!$A$1:$D$66,2,FALSE),IF(RIGHT(E79,1)="b",LEFT(E79,1)/VLOOKUP($B79,Ingredients!$A$1:$D$66,3,FALSE),IF(RIGHT(E79,1)="g",LEFT(E79,1)/VLOOKUP($B79,Ingredients!$A$1:$D$66,4,FALSE)))))*E76</f>
        <v>0</v>
      </c>
      <c r="K79" s="30">
        <f>IF(ISNUMBER(F79),F79/VLOOKUP($B79,Ingredients!$A$1:$D$66,2,FALSE),IF(RIGHT(F79,1)="r",LEFT(F79,1)/VLOOKUP($B79,Ingredients!$A$1:$D$66,2,FALSE),IF(RIGHT(F79,1)="b",LEFT(F79,1)/VLOOKUP($B79,Ingredients!$A$1:$D$66,3,FALSE),IF(RIGHT(F79,1)="g",LEFT(F79,1)/VLOOKUP($B79,Ingredients!$A$1:$D$66,4,FALSE)))))*F76</f>
        <v>0</v>
      </c>
      <c r="L79" s="30">
        <f t="shared" si="6"/>
        <v>0</v>
      </c>
    </row>
    <row r="80" spans="1:12">
      <c r="B80" s="32" t="s">
        <v>19</v>
      </c>
      <c r="C80" s="39" t="s">
        <v>65</v>
      </c>
      <c r="D80" s="40" t="s">
        <v>66</v>
      </c>
      <c r="E80" s="40" t="s">
        <v>67</v>
      </c>
      <c r="H80" s="30">
        <f>IF(ISNUMBER(C80),C80/VLOOKUP($B80,Ingredients!$A$1:$D$66,2,FALSE),IF(RIGHT(C80,1)="r",LEFT(C80,1)/VLOOKUP($B80,Ingredients!$A$1:$D$66,2,FALSE),IF(RIGHT(C80,1)="b",LEFT(C80,1)/VLOOKUP($B80,Ingredients!$A$1:$D$66,3,FALSE),IF(RIGHT(C80,1)="g",LEFT(C80,1)/VLOOKUP($B80,Ingredients!$A$1:$D$66,4,FALSE)))))*C76</f>
        <v>0</v>
      </c>
      <c r="I80" s="30">
        <f>IF(ISNUMBER(D80),D80/VLOOKUP($B80,Ingredients!$A$1:$D$66,2,FALSE),IF(RIGHT(D80,1)="r",LEFT(D80,1)/VLOOKUP($B80,Ingredients!$A$1:$D$66,2,FALSE),IF(RIGHT(D80,1)="b",LEFT(D80,1)/VLOOKUP($B80,Ingredients!$A$1:$D$66,3,FALSE),IF(RIGHT(D80,1)="g",LEFT(D80,1)/VLOOKUP($B80,Ingredients!$A$1:$D$66,4,FALSE)))))*D76</f>
        <v>0</v>
      </c>
      <c r="J80" s="30">
        <f>IF(ISNUMBER(E80),E80/VLOOKUP($B80,Ingredients!$A$1:$D$66,2,FALSE),IF(RIGHT(E80,1)="r",LEFT(E80,1)/VLOOKUP($B80,Ingredients!$A$1:$D$66,2,FALSE),IF(RIGHT(E80,1)="b",LEFT(E80,1)/VLOOKUP($B80,Ingredients!$A$1:$D$66,3,FALSE),IF(RIGHT(E80,1)="g",LEFT(E80,1)/VLOOKUP($B80,Ingredients!$A$1:$D$66,4,FALSE)))))*E76</f>
        <v>0</v>
      </c>
      <c r="K80" s="30">
        <f>IF(ISNUMBER(F80),F80/VLOOKUP($B80,Ingredients!$A$1:$D$66,2,FALSE),IF(RIGHT(F80,1)="r",LEFT(F80,1)/VLOOKUP($B80,Ingredients!$A$1:$D$66,2,FALSE),IF(RIGHT(F80,1)="b",LEFT(F80,1)/VLOOKUP($B80,Ingredients!$A$1:$D$66,3,FALSE),IF(RIGHT(F80,1)="g",LEFT(F80,1)/VLOOKUP($B80,Ingredients!$A$1:$D$66,4,FALSE)))))*F76</f>
        <v>0</v>
      </c>
      <c r="L80" s="30">
        <f t="shared" si="6"/>
        <v>0</v>
      </c>
    </row>
    <row r="81" spans="1:12">
      <c r="B81" s="32" t="s">
        <v>20</v>
      </c>
      <c r="C81" s="39" t="s">
        <v>65</v>
      </c>
      <c r="D81" s="39" t="s">
        <v>65</v>
      </c>
      <c r="E81" s="40" t="s">
        <v>69</v>
      </c>
      <c r="H81" s="30">
        <f>IF(ISNUMBER(C81),C81/VLOOKUP($B81,Ingredients!$A$1:$D$66,2,FALSE),IF(RIGHT(C81,1)="r",LEFT(C81,1)/VLOOKUP($B81,Ingredients!$A$1:$D$66,2,FALSE),IF(RIGHT(C81,1)="b",LEFT(C81,1)/VLOOKUP($B81,Ingredients!$A$1:$D$66,3,FALSE),IF(RIGHT(C81,1)="g",LEFT(C81,1)/VLOOKUP($B81,Ingredients!$A$1:$D$66,4,FALSE)))))*C76</f>
        <v>0</v>
      </c>
      <c r="I81" s="30">
        <f>IF(ISNUMBER(D81),D81/VLOOKUP($B81,Ingredients!$A$1:$D$66,2,FALSE),IF(RIGHT(D81,1)="r",LEFT(D81,1)/VLOOKUP($B81,Ingredients!$A$1:$D$66,2,FALSE),IF(RIGHT(D81,1)="b",LEFT(D81,1)/VLOOKUP($B81,Ingredients!$A$1:$D$66,3,FALSE),IF(RIGHT(D81,1)="g",LEFT(D81,1)/VLOOKUP($B81,Ingredients!$A$1:$D$66,4,FALSE)))))*D76</f>
        <v>0</v>
      </c>
      <c r="J81" s="30">
        <f>IF(ISNUMBER(E81),E81/VLOOKUP($B81,Ingredients!$A$1:$D$66,2,FALSE),IF(RIGHT(E81,1)="r",LEFT(E81,1)/VLOOKUP($B81,Ingredients!$A$1:$D$66,2,FALSE),IF(RIGHT(E81,1)="b",LEFT(E81,1)/VLOOKUP($B81,Ingredients!$A$1:$D$66,3,FALSE),IF(RIGHT(E81,1)="g",LEFT(E81,1)/VLOOKUP($B81,Ingredients!$A$1:$D$66,4,FALSE)))))*E76</f>
        <v>0</v>
      </c>
      <c r="K81" s="30">
        <f>IF(ISNUMBER(F81),F81/VLOOKUP($B81,Ingredients!$A$1:$D$66,2,FALSE),IF(RIGHT(F81,1)="r",LEFT(F81,1)/VLOOKUP($B81,Ingredients!$A$1:$D$66,2,FALSE),IF(RIGHT(F81,1)="b",LEFT(F81,1)/VLOOKUP($B81,Ingredients!$A$1:$D$66,3,FALSE),IF(RIGHT(F81,1)="g",LEFT(F81,1)/VLOOKUP($B81,Ingredients!$A$1:$D$66,4,FALSE)))))*F76</f>
        <v>0</v>
      </c>
      <c r="L81" s="30">
        <f t="shared" si="6"/>
        <v>0</v>
      </c>
    </row>
    <row r="82" spans="1:12">
      <c r="B82" s="71" t="s">
        <v>160</v>
      </c>
      <c r="C82" s="41">
        <v>1</v>
      </c>
      <c r="D82" s="41">
        <v>2</v>
      </c>
      <c r="E82" s="45">
        <v>2</v>
      </c>
      <c r="F82" s="41"/>
      <c r="G82" s="35"/>
      <c r="H82" s="36">
        <f>IF(ISNUMBER(C82),C82/VLOOKUP($B82,Ingredients!$A$1:$D$66,2,FALSE),IF(RIGHT(C82,1)="r",LEFT(C82,1)/VLOOKUP($B82,Ingredients!$A$1:$D$66,2,FALSE),IF(RIGHT(C82,1)="b",LEFT(C82,1)/VLOOKUP($B82,Ingredients!$A$1:$D$66,3,FALSE),IF(RIGHT(C82,1)="g",LEFT(C82,1)/VLOOKUP($B82,Ingredients!$A$1:$D$66,4,FALSE)))))*C76</f>
        <v>0</v>
      </c>
      <c r="I82" s="36">
        <f>IF(ISNUMBER(D82),D82/VLOOKUP($B82,Ingredients!$A$1:$D$66,2,FALSE),IF(RIGHT(D82,1)="r",LEFT(D82,1)/VLOOKUP($B82,Ingredients!$A$1:$D$66,2,FALSE),IF(RIGHT(D82,1)="b",LEFT(D82,1)/VLOOKUP($B82,Ingredients!$A$1:$D$66,3,FALSE),IF(RIGHT(D82,1)="g",LEFT(D82,1)/VLOOKUP($B82,Ingredients!$A$1:$D$66,4,FALSE)))))*D76</f>
        <v>0</v>
      </c>
      <c r="J82" s="36">
        <f>IF(ISNUMBER(E82),E82/VLOOKUP($B82,Ingredients!$A$1:$D$66,2,FALSE),IF(RIGHT(E82,1)="r",LEFT(E82,1)/VLOOKUP($B82,Ingredients!$A$1:$D$66,2,FALSE),IF(RIGHT(E82,1)="b",LEFT(E82,1)/VLOOKUP($B82,Ingredients!$A$1:$D$66,3,FALSE),IF(RIGHT(E82,1)="g",LEFT(E82,1)/VLOOKUP($B82,Ingredients!$A$1:$D$66,4,FALSE)))))*E76</f>
        <v>0</v>
      </c>
      <c r="K82" s="36">
        <f>IF(ISNUMBER(F82),F82/VLOOKUP($B82,Ingredients!$A$1:$D$66,2,FALSE),IF(RIGHT(F82,1)="r",LEFT(F82,1)/VLOOKUP($B82,Ingredients!$A$1:$D$66,2,FALSE),IF(RIGHT(F82,1)="b",LEFT(F82,1)/VLOOKUP($B82,Ingredients!$A$1:$D$66,3,FALSE),IF(RIGHT(F82,1)="g",LEFT(F82,1)/VLOOKUP($B82,Ingredients!$A$1:$D$66,4,FALSE)))))*F76</f>
        <v>0</v>
      </c>
      <c r="L82" s="36">
        <f t="shared" si="6"/>
        <v>0</v>
      </c>
    </row>
    <row r="83" spans="1:12">
      <c r="B83" s="32" t="s">
        <v>157</v>
      </c>
      <c r="C83" s="39">
        <v>0.5</v>
      </c>
      <c r="D83" s="39">
        <v>0.5</v>
      </c>
      <c r="E83" s="40">
        <v>1</v>
      </c>
      <c r="H83" s="30">
        <f>IF(ISNUMBER(C83),C83/VLOOKUP($B83,Ingredients!$A$1:$D$66,2,FALSE),IF(RIGHT(C83,1)="r",LEFT(C83,1)/VLOOKUP($B83,Ingredients!$A$1:$D$66,2,FALSE),IF(RIGHT(C83,1)="b",LEFT(C83,1)/VLOOKUP($B83,Ingredients!$A$1:$D$66,3,FALSE),IF(RIGHT(C83,1)="g",LEFT(C83,1)/VLOOKUP($B83,Ingredients!$A$1:$D$66,4,FALSE)))))*C76</f>
        <v>0</v>
      </c>
      <c r="I83" s="30">
        <f>IF(ISNUMBER(D83),D83/VLOOKUP($B83,Ingredients!$A$1:$D$66,2,FALSE),IF(RIGHT(D83,1)="r",LEFT(D83,1)/VLOOKUP($B83,Ingredients!$A$1:$D$66,2,FALSE),IF(RIGHT(D83,1)="b",LEFT(D83,1)/VLOOKUP($B83,Ingredients!$A$1:$D$66,3,FALSE),IF(RIGHT(D83,1)="g",LEFT(D83,1)/VLOOKUP($B83,Ingredients!$A$1:$D$66,4,FALSE)))))*D76</f>
        <v>0</v>
      </c>
      <c r="J83" s="30">
        <f>IF(ISNUMBER(E83),E83/VLOOKUP($B83,Ingredients!$A$1:$D$66,2,FALSE),IF(RIGHT(E83,1)="r",LEFT(E83,1)/VLOOKUP($B83,Ingredients!$A$1:$D$66,2,FALSE),IF(RIGHT(E83,1)="b",LEFT(E83,1)/VLOOKUP($B83,Ingredients!$A$1:$D$66,3,FALSE),IF(RIGHT(E83,1)="g",LEFT(E83,1)/VLOOKUP($B83,Ingredients!$A$1:$D$66,4,FALSE)))))*E76</f>
        <v>0</v>
      </c>
      <c r="K83" s="30">
        <f>IF(ISNUMBER(F83),F83/VLOOKUP($B83,Ingredients!$A$1:$D$66,2,FALSE),IF(RIGHT(F83,1)="r",LEFT(F83,1)/VLOOKUP($B83,Ingredients!$A$1:$D$66,2,FALSE),IF(RIGHT(F83,1)="b",LEFT(F83,1)/VLOOKUP($B83,Ingredients!$A$1:$D$66,3,FALSE),IF(RIGHT(F83,1)="g",LEFT(F83,1)/VLOOKUP($B83,Ingredients!$A$1:$D$66,4,FALSE)))))*F76</f>
        <v>0</v>
      </c>
      <c r="L83" s="30">
        <f t="shared" si="6"/>
        <v>0</v>
      </c>
    </row>
    <row r="84" spans="1:12">
      <c r="B84" s="32" t="s">
        <v>153</v>
      </c>
      <c r="C84" s="39">
        <v>1</v>
      </c>
      <c r="D84" s="39">
        <v>1</v>
      </c>
      <c r="E84" s="40">
        <v>2</v>
      </c>
      <c r="H84" s="30">
        <f>IF(ISNUMBER(C84),C84/VLOOKUP($B84,Ingredients!$A$1:$D$66,2,FALSE),IF(RIGHT(C84,1)="r",LEFT(C84,1)/VLOOKUP($B84,Ingredients!$A$1:$D$66,2,FALSE),IF(RIGHT(C84,1)="b",LEFT(C84,1)/VLOOKUP($B84,Ingredients!$A$1:$D$66,3,FALSE),IF(RIGHT(C84,1)="g",LEFT(C84,1)/VLOOKUP($B84,Ingredients!$A$1:$D$66,4,FALSE)))))*C76</f>
        <v>0</v>
      </c>
      <c r="I84" s="30">
        <f>IF(ISNUMBER(D84),D84/VLOOKUP($B84,Ingredients!$A$1:$D$66,2,FALSE),IF(RIGHT(D84,1)="r",LEFT(D84,1)/VLOOKUP($B84,Ingredients!$A$1:$D$66,2,FALSE),IF(RIGHT(D84,1)="b",LEFT(D84,1)/VLOOKUP($B84,Ingredients!$A$1:$D$66,3,FALSE),IF(RIGHT(D84,1)="g",LEFT(D84,1)/VLOOKUP($B84,Ingredients!$A$1:$D$66,4,FALSE)))))*D76</f>
        <v>0</v>
      </c>
      <c r="J84" s="30">
        <f>IF(ISNUMBER(E84),E84/VLOOKUP($B84,Ingredients!$A$1:$D$66,2,FALSE),IF(RIGHT(E84,1)="r",LEFT(E84,1)/VLOOKUP($B84,Ingredients!$A$1:$D$66,2,FALSE),IF(RIGHT(E84,1)="b",LEFT(E84,1)/VLOOKUP($B84,Ingredients!$A$1:$D$66,3,FALSE),IF(RIGHT(E84,1)="g",LEFT(E84,1)/VLOOKUP($B84,Ingredients!$A$1:$D$66,4,FALSE)))))*E76</f>
        <v>0</v>
      </c>
      <c r="K84" s="30">
        <f>IF(ISNUMBER(F84),F84/VLOOKUP($B84,Ingredients!$A$1:$D$66,2,FALSE),IF(RIGHT(F84,1)="r",LEFT(F84,1)/VLOOKUP($B84,Ingredients!$A$1:$D$66,2,FALSE),IF(RIGHT(F84,1)="b",LEFT(F84,1)/VLOOKUP($B84,Ingredients!$A$1:$D$66,3,FALSE),IF(RIGHT(F84,1)="g",LEFT(F84,1)/VLOOKUP($B84,Ingredients!$A$1:$D$66,4,FALSE)))))*F76</f>
        <v>0</v>
      </c>
      <c r="L84" s="30">
        <f t="shared" si="6"/>
        <v>0</v>
      </c>
    </row>
    <row r="86" spans="1:12">
      <c r="A86" s="31" t="s">
        <v>97</v>
      </c>
      <c r="C86" s="33"/>
      <c r="D86" s="33">
        <f>VLOOKUP($A86,Worksheet!$B$7:$J$65,5,FALSE)</f>
        <v>0</v>
      </c>
      <c r="E86" s="33">
        <f>VLOOKUP($A86,Worksheet!$B$7:$J$65,7,FALSE)</f>
        <v>0</v>
      </c>
      <c r="F86" s="33">
        <f>VLOOKUP($A86,Worksheet!$B$7:$J$65,9,FALSE)</f>
        <v>0</v>
      </c>
      <c r="I86" s="30"/>
      <c r="J86" s="30"/>
    </row>
    <row r="87" spans="1:12">
      <c r="B87" s="31" t="s">
        <v>78</v>
      </c>
      <c r="D87" s="39">
        <v>5</v>
      </c>
      <c r="E87" s="39">
        <v>7</v>
      </c>
      <c r="F87" s="39">
        <v>8</v>
      </c>
      <c r="H87" s="30">
        <f>IF(ISNUMBER(C87),C87/VLOOKUP($B87,Ingredients!$A$1:$D$66,2,FALSE),IF(RIGHT(C87,1)="r",LEFT(C87,1)/VLOOKUP($B87,Ingredients!$A$1:$D$66,2,FALSE),IF(RIGHT(C87,1)="b",LEFT(C87,1)/VLOOKUP($B87,Ingredients!$A$1:$D$66,3,FALSE),IF(RIGHT(C87,1)="g",LEFT(C87,1)/VLOOKUP($B87,Ingredients!$A$1:$D$66,4,FALSE)))))*C86</f>
        <v>0</v>
      </c>
      <c r="I87" s="30">
        <f>IF(ISNUMBER(D87),D87/VLOOKUP($B87,Ingredients!$A$1:$D$66,2,FALSE),IF(RIGHT(D87,1)="r",LEFT(D87,1)/VLOOKUP($B87,Ingredients!$A$1:$D$66,2,FALSE),IF(RIGHT(D87,1)="b",LEFT(D87,1)/VLOOKUP($B87,Ingredients!$A$1:$D$66,3,FALSE),IF(RIGHT(D87,1)="g",LEFT(D87,1)/VLOOKUP($B87,Ingredients!$A$1:$D$66,4,FALSE)))))*D86</f>
        <v>0</v>
      </c>
      <c r="J87" s="30">
        <f>IF(ISNUMBER(E87),E87/VLOOKUP($B87,Ingredients!$A$1:$D$66,2,FALSE),IF(RIGHT(E87,1)="r",LEFT(E87,1)/VLOOKUP($B87,Ingredients!$A$1:$D$66,2,FALSE),IF(RIGHT(E87,1)="b",LEFT(E87,1)/VLOOKUP($B87,Ingredients!$A$1:$D$66,3,FALSE),IF(RIGHT(E87,1)="g",LEFT(E87,1)/VLOOKUP($B87,Ingredients!$A$1:$D$66,4,FALSE)))))*E86</f>
        <v>0</v>
      </c>
      <c r="K87" s="30">
        <f>IF(ISNUMBER(F87),F87/VLOOKUP($B87,Ingredients!$A$1:$D$66,2,FALSE),IF(RIGHT(F87,1)="r",LEFT(F87,1)/VLOOKUP($B87,Ingredients!$A$1:$D$66,2,FALSE),IF(RIGHT(F87,1)="b",LEFT(F87,1)/VLOOKUP($B87,Ingredients!$A$1:$D$66,3,FALSE),IF(RIGHT(F87,1)="g",LEFT(F87,1)/VLOOKUP($B87,Ingredients!$A$1:$D$66,4,FALSE)))))*F86</f>
        <v>0</v>
      </c>
      <c r="L87" s="30">
        <f t="shared" si="4"/>
        <v>0</v>
      </c>
    </row>
    <row r="88" spans="1:12">
      <c r="B88" s="31" t="s">
        <v>79</v>
      </c>
      <c r="D88" s="39">
        <v>3</v>
      </c>
      <c r="E88" s="39">
        <v>5</v>
      </c>
      <c r="F88" s="39">
        <v>6</v>
      </c>
      <c r="H88" s="30">
        <f>IF(ISNUMBER(C88),C88/VLOOKUP($B88,Ingredients!$A$1:$D$66,2,FALSE),IF(RIGHT(C88,1)="r",LEFT(C88,1)/VLOOKUP($B88,Ingredients!$A$1:$D$66,2,FALSE),IF(RIGHT(C88,1)="b",LEFT(C88,1)/VLOOKUP($B88,Ingredients!$A$1:$D$66,3,FALSE),IF(RIGHT(C88,1)="g",LEFT(C88,1)/VLOOKUP($B88,Ingredients!$A$1:$D$66,4,FALSE)))))*C86</f>
        <v>0</v>
      </c>
      <c r="I88" s="30">
        <f>IF(ISNUMBER(D88),D88/VLOOKUP($B88,Ingredients!$A$1:$D$66,2,FALSE),IF(RIGHT(D88,1)="r",LEFT(D88,1)/VLOOKUP($B88,Ingredients!$A$1:$D$66,2,FALSE),IF(RIGHT(D88,1)="b",LEFT(D88,1)/VLOOKUP($B88,Ingredients!$A$1:$D$66,3,FALSE),IF(RIGHT(D88,1)="g",LEFT(D88,1)/VLOOKUP($B88,Ingredients!$A$1:$D$66,4,FALSE)))))*D86</f>
        <v>0</v>
      </c>
      <c r="J88" s="30">
        <f>IF(ISNUMBER(E88),E88/VLOOKUP($B88,Ingredients!$A$1:$D$66,2,FALSE),IF(RIGHT(E88,1)="r",LEFT(E88,1)/VLOOKUP($B88,Ingredients!$A$1:$D$66,2,FALSE),IF(RIGHT(E88,1)="b",LEFT(E88,1)/VLOOKUP($B88,Ingredients!$A$1:$D$66,3,FALSE),IF(RIGHT(E88,1)="g",LEFT(E88,1)/VLOOKUP($B88,Ingredients!$A$1:$D$66,4,FALSE)))))*E86</f>
        <v>0</v>
      </c>
      <c r="K88" s="30">
        <f>IF(ISNUMBER(F88),F88/VLOOKUP($B88,Ingredients!$A$1:$D$66,2,FALSE),IF(RIGHT(F88,1)="r",LEFT(F88,1)/VLOOKUP($B88,Ingredients!$A$1:$D$66,2,FALSE),IF(RIGHT(F88,1)="b",LEFT(F88,1)/VLOOKUP($B88,Ingredients!$A$1:$D$66,3,FALSE),IF(RIGHT(F88,1)="g",LEFT(F88,1)/VLOOKUP($B88,Ingredients!$A$1:$D$66,4,FALSE)))))*F86</f>
        <v>0</v>
      </c>
      <c r="L88" s="30">
        <f t="shared" si="4"/>
        <v>0</v>
      </c>
    </row>
    <row r="89" spans="1:12">
      <c r="B89" s="31" t="s">
        <v>24</v>
      </c>
      <c r="D89" s="40" t="s">
        <v>67</v>
      </c>
      <c r="E89" s="39" t="s">
        <v>67</v>
      </c>
      <c r="F89" s="39" t="s">
        <v>68</v>
      </c>
      <c r="H89" s="30">
        <f>IF(ISNUMBER(C89),C89/VLOOKUP($B89,Ingredients!$A$1:$D$66,2,FALSE),IF(RIGHT(C89,1)="r",LEFT(C89,1)/VLOOKUP($B89,Ingredients!$A$1:$D$66,2,FALSE),IF(RIGHT(C89,1)="b",LEFT(C89,1)/VLOOKUP($B89,Ingredients!$A$1:$D$66,3,FALSE),IF(RIGHT(C89,1)="g",LEFT(C89,1)/VLOOKUP($B89,Ingredients!$A$1:$D$66,4,FALSE)))))*C86</f>
        <v>0</v>
      </c>
      <c r="I89" s="30">
        <f>IF(ISNUMBER(D89),D89/VLOOKUP($B89,Ingredients!$A$1:$D$66,2,FALSE),IF(RIGHT(D89,1)="r",LEFT(D89,1)/VLOOKUP($B89,Ingredients!$A$1:$D$66,2,FALSE),IF(RIGHT(D89,1)="b",LEFT(D89,1)/VLOOKUP($B89,Ingredients!$A$1:$D$66,3,FALSE),IF(RIGHT(D89,1)="g",LEFT(D89,1)/VLOOKUP($B89,Ingredients!$A$1:$D$66,4,FALSE)))))*D86</f>
        <v>0</v>
      </c>
      <c r="J89" s="30">
        <f>IF(ISNUMBER(E89),E89/VLOOKUP($B89,Ingredients!$A$1:$D$66,2,FALSE),IF(RIGHT(E89,1)="r",LEFT(E89,1)/VLOOKUP($B89,Ingredients!$A$1:$D$66,2,FALSE),IF(RIGHT(E89,1)="b",LEFT(E89,1)/VLOOKUP($B89,Ingredients!$A$1:$D$66,3,FALSE),IF(RIGHT(E89,1)="g",LEFT(E89,1)/VLOOKUP($B89,Ingredients!$A$1:$D$66,4,FALSE)))))*E86</f>
        <v>0</v>
      </c>
      <c r="K89" s="30">
        <f>IF(ISNUMBER(F89),F89/VLOOKUP($B89,Ingredients!$A$1:$D$66,2,FALSE),IF(RIGHT(F89,1)="r",LEFT(F89,1)/VLOOKUP($B89,Ingredients!$A$1:$D$66,2,FALSE),IF(RIGHT(F89,1)="b",LEFT(F89,1)/VLOOKUP($B89,Ingredients!$A$1:$D$66,3,FALSE),IF(RIGHT(F89,1)="g",LEFT(F89,1)/VLOOKUP($B89,Ingredients!$A$1:$D$66,4,FALSE)))))*F86</f>
        <v>0</v>
      </c>
      <c r="L89" s="30">
        <f t="shared" si="4"/>
        <v>0</v>
      </c>
    </row>
    <row r="90" spans="1:12">
      <c r="B90" s="31" t="s">
        <v>19</v>
      </c>
      <c r="D90" s="39" t="s">
        <v>65</v>
      </c>
      <c r="E90" s="39" t="s">
        <v>69</v>
      </c>
      <c r="F90" s="39" t="s">
        <v>70</v>
      </c>
      <c r="H90" s="30">
        <f>IF(ISNUMBER(C90),C90/VLOOKUP($B90,Ingredients!$A$1:$D$66,2,FALSE),IF(RIGHT(C90,1)="r",LEFT(C90,1)/VLOOKUP($B90,Ingredients!$A$1:$D$66,2,FALSE),IF(RIGHT(C90,1)="b",LEFT(C90,1)/VLOOKUP($B90,Ingredients!$A$1:$D$66,3,FALSE),IF(RIGHT(C90,1)="g",LEFT(C90,1)/VLOOKUP($B90,Ingredients!$A$1:$D$66,4,FALSE)))))*C86</f>
        <v>0</v>
      </c>
      <c r="I90" s="30">
        <f>IF(ISNUMBER(D90),D90/VLOOKUP($B90,Ingredients!$A$1:$D$66,2,FALSE),IF(RIGHT(D90,1)="r",LEFT(D90,1)/VLOOKUP($B90,Ingredients!$A$1:$D$66,2,FALSE),IF(RIGHT(D90,1)="b",LEFT(D90,1)/VLOOKUP($B90,Ingredients!$A$1:$D$66,3,FALSE),IF(RIGHT(D90,1)="g",LEFT(D90,1)/VLOOKUP($B90,Ingredients!$A$1:$D$66,4,FALSE)))))*D86</f>
        <v>0</v>
      </c>
      <c r="J90" s="30">
        <f>IF(ISNUMBER(E90),E90/VLOOKUP($B90,Ingredients!$A$1:$D$66,2,FALSE),IF(RIGHT(E90,1)="r",LEFT(E90,1)/VLOOKUP($B90,Ingredients!$A$1:$D$66,2,FALSE),IF(RIGHT(E90,1)="b",LEFT(E90,1)/VLOOKUP($B90,Ingredients!$A$1:$D$66,3,FALSE),IF(RIGHT(E90,1)="g",LEFT(E90,1)/VLOOKUP($B90,Ingredients!$A$1:$D$66,4,FALSE)))))*E86</f>
        <v>0</v>
      </c>
      <c r="K90" s="30">
        <f>IF(ISNUMBER(F90),F90/VLOOKUP($B90,Ingredients!$A$1:$D$66,2,FALSE),IF(RIGHT(F90,1)="r",LEFT(F90,1)/VLOOKUP($B90,Ingredients!$A$1:$D$66,2,FALSE),IF(RIGHT(F90,1)="b",LEFT(F90,1)/VLOOKUP($B90,Ingredients!$A$1:$D$66,3,FALSE),IF(RIGHT(F90,1)="g",LEFT(F90,1)/VLOOKUP($B90,Ingredients!$A$1:$D$66,4,FALSE)))))*F86</f>
        <v>0</v>
      </c>
      <c r="L90" s="30">
        <f t="shared" si="4"/>
        <v>0</v>
      </c>
    </row>
    <row r="91" spans="1:12">
      <c r="B91" s="31" t="s">
        <v>21</v>
      </c>
      <c r="D91" s="39" t="s">
        <v>65</v>
      </c>
      <c r="E91" s="39" t="s">
        <v>69</v>
      </c>
      <c r="F91" s="39" t="s">
        <v>70</v>
      </c>
      <c r="H91" s="30">
        <f>IF(ISNUMBER(C91),C91/VLOOKUP($B91,Ingredients!$A$1:$D$66,2,FALSE),IF(RIGHT(C91,1)="r",LEFT(C91,1)/VLOOKUP($B91,Ingredients!$A$1:$D$66,2,FALSE),IF(RIGHT(C91,1)="b",LEFT(C91,1)/VLOOKUP($B91,Ingredients!$A$1:$D$66,3,FALSE),IF(RIGHT(C91,1)="g",LEFT(C91,1)/VLOOKUP($B91,Ingredients!$A$1:$D$66,4,FALSE)))))*C86</f>
        <v>0</v>
      </c>
      <c r="I91" s="30">
        <f>IF(ISNUMBER(D91),D91/VLOOKUP($B91,Ingredients!$A$1:$D$66,2,FALSE),IF(RIGHT(D91,1)="r",LEFT(D91,1)/VLOOKUP($B91,Ingredients!$A$1:$D$66,2,FALSE),IF(RIGHT(D91,1)="b",LEFT(D91,1)/VLOOKUP($B91,Ingredients!$A$1:$D$66,3,FALSE),IF(RIGHT(D91,1)="g",LEFT(D91,1)/VLOOKUP($B91,Ingredients!$A$1:$D$66,4,FALSE)))))*D86</f>
        <v>0</v>
      </c>
      <c r="J91" s="30">
        <f>IF(ISNUMBER(E91),E91/VLOOKUP($B91,Ingredients!$A$1:$D$66,2,FALSE),IF(RIGHT(E91,1)="r",LEFT(E91,1)/VLOOKUP($B91,Ingredients!$A$1:$D$66,2,FALSE),IF(RIGHT(E91,1)="b",LEFT(E91,1)/VLOOKUP($B91,Ingredients!$A$1:$D$66,3,FALSE),IF(RIGHT(E91,1)="g",LEFT(E91,1)/VLOOKUP($B91,Ingredients!$A$1:$D$66,4,FALSE)))))*E86</f>
        <v>0</v>
      </c>
      <c r="K91" s="30">
        <f>IF(ISNUMBER(F91),F91/VLOOKUP($B91,Ingredients!$A$1:$D$66,2,FALSE),IF(RIGHT(F91,1)="r",LEFT(F91,1)/VLOOKUP($B91,Ingredients!$A$1:$D$66,2,FALSE),IF(RIGHT(F91,1)="b",LEFT(F91,1)/VLOOKUP($B91,Ingredients!$A$1:$D$66,3,FALSE),IF(RIGHT(F91,1)="g",LEFT(F91,1)/VLOOKUP($B91,Ingredients!$A$1:$D$66,4,FALSE)))))*F86</f>
        <v>0</v>
      </c>
      <c r="L91" s="30">
        <f t="shared" si="4"/>
        <v>0</v>
      </c>
    </row>
    <row r="92" spans="1:12">
      <c r="H92" s="30"/>
      <c r="I92" s="30"/>
      <c r="J92" s="30"/>
      <c r="K92" s="30"/>
    </row>
    <row r="93" spans="1:12">
      <c r="A93" s="31" t="s">
        <v>142</v>
      </c>
      <c r="C93" s="33">
        <f>VLOOKUP($A93,Worksheet!$B$7:$J$65,3,FALSE)</f>
        <v>0</v>
      </c>
      <c r="H93" s="30"/>
      <c r="I93" s="30"/>
      <c r="J93" s="30"/>
      <c r="K93" s="30"/>
    </row>
    <row r="94" spans="1:12">
      <c r="B94" s="31" t="s">
        <v>120</v>
      </c>
      <c r="C94" s="54" t="s">
        <v>90</v>
      </c>
      <c r="H94" s="30">
        <f>IF(ISNUMBER(C94),C94/VLOOKUP($B94,Ingredients!$A$1:$D$66,2,FALSE),IF(RIGHT(C94,1)="r",LEFT(C94,1)/VLOOKUP($B94,Ingredients!$A$1:$D$66,2,FALSE),IF(RIGHT(C94,1)="b",LEFT(C94,1)/VLOOKUP($B94,Ingredients!$A$1:$D$66,3,FALSE),IF(RIGHT(C94,1)="g",LEFT(C94,1)/VLOOKUP($B94,Ingredients!$A$1:$D$66,4,FALSE)))))*C93</f>
        <v>0</v>
      </c>
      <c r="I94" s="30">
        <f>IF(ISNUMBER(D94),D94/VLOOKUP($B94,Ingredients!$A$1:$D$66,2,FALSE),IF(RIGHT(D94,1)="r",LEFT(D94,1)/VLOOKUP($B94,Ingredients!$A$1:$D$66,2,FALSE),IF(RIGHT(D94,1)="b",LEFT(D94,1)/VLOOKUP($B94,Ingredients!$A$1:$D$66,3,FALSE),IF(RIGHT(D94,1)="g",LEFT(D94,1)/VLOOKUP($B94,Ingredients!$A$1:$D$66,4,FALSE)))))*D93</f>
        <v>0</v>
      </c>
      <c r="J94" s="30">
        <f>IF(ISNUMBER(E94),E94/VLOOKUP($B94,Ingredients!$A$1:$D$66,2,FALSE),IF(RIGHT(E94,1)="r",LEFT(E94,1)/VLOOKUP($B94,Ingredients!$A$1:$D$66,2,FALSE),IF(RIGHT(E94,1)="b",LEFT(E94,1)/VLOOKUP($B94,Ingredients!$A$1:$D$66,3,FALSE),IF(RIGHT(E94,1)="g",LEFT(E94,1)/VLOOKUP($B94,Ingredients!$A$1:$D$66,4,FALSE)))))*E93</f>
        <v>0</v>
      </c>
      <c r="K94" s="30">
        <f>IF(ISNUMBER(F94),F94/VLOOKUP($B94,Ingredients!$A$1:$D$66,2,FALSE),IF(RIGHT(F94,1)="r",LEFT(F94,1)/VLOOKUP($B94,Ingredients!$A$1:$D$66,2,FALSE),IF(RIGHT(F94,1)="b",LEFT(F94,1)/VLOOKUP($B94,Ingredients!$A$1:$D$66,3,FALSE),IF(RIGHT(F94,1)="g",LEFT(F94,1)/VLOOKUP($B94,Ingredients!$A$1:$D$66,4,FALSE)))))*F93</f>
        <v>0</v>
      </c>
      <c r="L94" s="30">
        <f t="shared" ref="L94:L98" si="7">SUM(H94:K94)</f>
        <v>0</v>
      </c>
    </row>
    <row r="95" spans="1:12">
      <c r="B95" s="37" t="s">
        <v>160</v>
      </c>
      <c r="C95" s="56">
        <v>1</v>
      </c>
      <c r="D95" s="41"/>
      <c r="E95" s="41"/>
      <c r="F95" s="41"/>
      <c r="G95" s="35"/>
      <c r="H95" s="36">
        <f>IF(ISNUMBER(C95),C95/VLOOKUP($B95,Ingredients!$A$1:$D$66,2,FALSE),IF(RIGHT(C95,1)="r",LEFT(C95,1)/VLOOKUP($B95,Ingredients!$A$1:$D$66,2,FALSE),IF(RIGHT(C95,1)="b",LEFT(C95,1)/VLOOKUP($B95,Ingredients!$A$1:$D$66,3,FALSE),IF(RIGHT(C95,1)="g",LEFT(C95,1)/VLOOKUP($B95,Ingredients!$A$1:$D$66,4,FALSE)))))*C93</f>
        <v>0</v>
      </c>
      <c r="I95" s="36">
        <f>IF(ISNUMBER(D95),D95/VLOOKUP($B95,Ingredients!$A$1:$D$66,2,FALSE),IF(RIGHT(D95,1)="r",LEFT(D95,1)/VLOOKUP($B95,Ingredients!$A$1:$D$66,2,FALSE),IF(RIGHT(D95,1)="b",LEFT(D95,1)/VLOOKUP($B95,Ingredients!$A$1:$D$66,3,FALSE),IF(RIGHT(D95,1)="g",LEFT(D95,1)/VLOOKUP($B95,Ingredients!$A$1:$D$66,4,FALSE)))))*D93</f>
        <v>0</v>
      </c>
      <c r="J95" s="36">
        <f>IF(ISNUMBER(E95),E95/VLOOKUP($B95,Ingredients!$A$1:$D$66,2,FALSE),IF(RIGHT(E95,1)="r",LEFT(E95,1)/VLOOKUP($B95,Ingredients!$A$1:$D$66,2,FALSE),IF(RIGHT(E95,1)="b",LEFT(E95,1)/VLOOKUP($B95,Ingredients!$A$1:$D$66,3,FALSE),IF(RIGHT(E95,1)="g",LEFT(E95,1)/VLOOKUP($B95,Ingredients!$A$1:$D$66,4,FALSE)))))*E93</f>
        <v>0</v>
      </c>
      <c r="K95" s="36">
        <f>IF(ISNUMBER(F95),F95/VLOOKUP($B95,Ingredients!$A$1:$D$66,2,FALSE),IF(RIGHT(F95,1)="r",LEFT(F95,1)/VLOOKUP($B95,Ingredients!$A$1:$D$66,2,FALSE),IF(RIGHT(F95,1)="b",LEFT(F95,1)/VLOOKUP($B95,Ingredients!$A$1:$D$66,3,FALSE),IF(RIGHT(F95,1)="g",LEFT(F95,1)/VLOOKUP($B95,Ingredients!$A$1:$D$66,4,FALSE)))))*F93</f>
        <v>0</v>
      </c>
      <c r="L95" s="36">
        <f t="shared" si="7"/>
        <v>0</v>
      </c>
    </row>
    <row r="96" spans="1:12">
      <c r="B96" s="31" t="s">
        <v>157</v>
      </c>
      <c r="C96" s="54">
        <v>0.5</v>
      </c>
      <c r="H96" s="30">
        <f>IF(ISNUMBER(C96),C96/VLOOKUP($B96,Ingredients!$A$1:$D$66,2,FALSE),IF(RIGHT(C96,1)="r",LEFT(C96,1)/VLOOKUP($B96,Ingredients!$A$1:$D$66,2,FALSE),IF(RIGHT(C96,1)="b",LEFT(C96,1)/VLOOKUP($B96,Ingredients!$A$1:$D$66,3,FALSE),IF(RIGHT(C96,1)="g",LEFT(C96,1)/VLOOKUP($B96,Ingredients!$A$1:$D$66,4,FALSE)))))*C93</f>
        <v>0</v>
      </c>
      <c r="I96" s="30">
        <f>IF(ISNUMBER(D96),D96/VLOOKUP($B96,Ingredients!$A$1:$D$66,2,FALSE),IF(RIGHT(D96,1)="r",LEFT(D96,1)/VLOOKUP($B96,Ingredients!$A$1:$D$66,2,FALSE),IF(RIGHT(D96,1)="b",LEFT(D96,1)/VLOOKUP($B96,Ingredients!$A$1:$D$66,3,FALSE),IF(RIGHT(D96,1)="g",LEFT(D96,1)/VLOOKUP($B96,Ingredients!$A$1:$D$66,4,FALSE)))))*D93</f>
        <v>0</v>
      </c>
      <c r="J96" s="30">
        <f>IF(ISNUMBER(E96),E96/VLOOKUP($B96,Ingredients!$A$1:$D$66,2,FALSE),IF(RIGHT(E96,1)="r",LEFT(E96,1)/VLOOKUP($B96,Ingredients!$A$1:$D$66,2,FALSE),IF(RIGHT(E96,1)="b",LEFT(E96,1)/VLOOKUP($B96,Ingredients!$A$1:$D$66,3,FALSE),IF(RIGHT(E96,1)="g",LEFT(E96,1)/VLOOKUP($B96,Ingredients!$A$1:$D$66,4,FALSE)))))*E93</f>
        <v>0</v>
      </c>
      <c r="K96" s="30">
        <f>IF(ISNUMBER(F96),F96/VLOOKUP($B96,Ingredients!$A$1:$D$66,2,FALSE),IF(RIGHT(F96,1)="r",LEFT(F96,1)/VLOOKUP($B96,Ingredients!$A$1:$D$66,2,FALSE),IF(RIGHT(F96,1)="b",LEFT(F96,1)/VLOOKUP($B96,Ingredients!$A$1:$D$66,3,FALSE),IF(RIGHT(F96,1)="g",LEFT(F96,1)/VLOOKUP($B96,Ingredients!$A$1:$D$66,4,FALSE)))))*F93</f>
        <v>0</v>
      </c>
      <c r="L96" s="30">
        <f t="shared" si="7"/>
        <v>0</v>
      </c>
    </row>
    <row r="97" spans="1:12">
      <c r="B97" s="31" t="s">
        <v>153</v>
      </c>
      <c r="C97" s="54">
        <v>1</v>
      </c>
      <c r="H97" s="30">
        <f>IF(ISNUMBER(C97),C97/VLOOKUP($B97,Ingredients!$A$1:$D$66,2,FALSE),IF(RIGHT(C97,1)="r",LEFT(C97,1)/VLOOKUP($B97,Ingredients!$A$1:$D$66,2,FALSE),IF(RIGHT(C97,1)="b",LEFT(C97,1)/VLOOKUP($B97,Ingredients!$A$1:$D$66,3,FALSE),IF(RIGHT(C97,1)="g",LEFT(C97,1)/VLOOKUP($B97,Ingredients!$A$1:$D$66,4,FALSE)))))*C93</f>
        <v>0</v>
      </c>
      <c r="I97" s="30">
        <f>IF(ISNUMBER(D97),D97/VLOOKUP($B97,Ingredients!$A$1:$D$66,2,FALSE),IF(RIGHT(D97,1)="r",LEFT(D97,1)/VLOOKUP($B97,Ingredients!$A$1:$D$66,2,FALSE),IF(RIGHT(D97,1)="b",LEFT(D97,1)/VLOOKUP($B97,Ingredients!$A$1:$D$66,3,FALSE),IF(RIGHT(D97,1)="g",LEFT(D97,1)/VLOOKUP($B97,Ingredients!$A$1:$D$66,4,FALSE)))))*D93</f>
        <v>0</v>
      </c>
      <c r="J97" s="30">
        <f>IF(ISNUMBER(E97),E97/VLOOKUP($B97,Ingredients!$A$1:$D$66,2,FALSE),IF(RIGHT(E97,1)="r",LEFT(E97,1)/VLOOKUP($B97,Ingredients!$A$1:$D$66,2,FALSE),IF(RIGHT(E97,1)="b",LEFT(E97,1)/VLOOKUP($B97,Ingredients!$A$1:$D$66,3,FALSE),IF(RIGHT(E97,1)="g",LEFT(E97,1)/VLOOKUP($B97,Ingredients!$A$1:$D$66,4,FALSE)))))*E93</f>
        <v>0</v>
      </c>
      <c r="K97" s="30">
        <f>IF(ISNUMBER(F97),F97/VLOOKUP($B97,Ingredients!$A$1:$D$66,2,FALSE),IF(RIGHT(F97,1)="r",LEFT(F97,1)/VLOOKUP($B97,Ingredients!$A$1:$D$66,2,FALSE),IF(RIGHT(F97,1)="b",LEFT(F97,1)/VLOOKUP($B97,Ingredients!$A$1:$D$66,3,FALSE),IF(RIGHT(F97,1)="g",LEFT(F97,1)/VLOOKUP($B97,Ingredients!$A$1:$D$66,4,FALSE)))))*F93</f>
        <v>0</v>
      </c>
      <c r="L97" s="30">
        <f t="shared" si="7"/>
        <v>0</v>
      </c>
    </row>
    <row r="98" spans="1:12">
      <c r="B98" s="31" t="s">
        <v>149</v>
      </c>
      <c r="C98" s="54">
        <v>2</v>
      </c>
      <c r="H98" s="30">
        <f>IF(ISNUMBER(C98),C98/VLOOKUP($B98,Ingredients!$A$1:$D$66,2,FALSE),IF(RIGHT(C98,1)="r",LEFT(C98,1)/VLOOKUP($B98,Ingredients!$A$1:$D$66,2,FALSE),IF(RIGHT(C98,1)="b",LEFT(C98,1)/VLOOKUP($B98,Ingredients!$A$1:$D$66,3,FALSE),IF(RIGHT(C98,1)="g",LEFT(C98,1)/VLOOKUP($B98,Ingredients!$A$1:$D$66,4,FALSE)))))*C93</f>
        <v>0</v>
      </c>
      <c r="I98" s="30">
        <f>IF(ISNUMBER(D98),D98/VLOOKUP($B98,Ingredients!$A$1:$D$66,2,FALSE),IF(RIGHT(D98,1)="r",LEFT(D98,1)/VLOOKUP($B98,Ingredients!$A$1:$D$66,2,FALSE),IF(RIGHT(D98,1)="b",LEFT(D98,1)/VLOOKUP($B98,Ingredients!$A$1:$D$66,3,FALSE),IF(RIGHT(D98,1)="g",LEFT(D98,1)/VLOOKUP($B98,Ingredients!$A$1:$D$66,4,FALSE)))))*D93</f>
        <v>0</v>
      </c>
      <c r="J98" s="30">
        <f>IF(ISNUMBER(E98),E98/VLOOKUP($B98,Ingredients!$A$1:$D$66,2,FALSE),IF(RIGHT(E98,1)="r",LEFT(E98,1)/VLOOKUP($B98,Ingredients!$A$1:$D$66,2,FALSE),IF(RIGHT(E98,1)="b",LEFT(E98,1)/VLOOKUP($B98,Ingredients!$A$1:$D$66,3,FALSE),IF(RIGHT(E98,1)="g",LEFT(E98,1)/VLOOKUP($B98,Ingredients!$A$1:$D$66,4,FALSE)))))*E93</f>
        <v>0</v>
      </c>
      <c r="K98" s="30">
        <f>IF(ISNUMBER(F98),F98/VLOOKUP($B98,Ingredients!$A$1:$D$66,2,FALSE),IF(RIGHT(F98,1)="r",LEFT(F98,1)/VLOOKUP($B98,Ingredients!$A$1:$D$66,2,FALSE),IF(RIGHT(F98,1)="b",LEFT(F98,1)/VLOOKUP($B98,Ingredients!$A$1:$D$66,3,FALSE),IF(RIGHT(F98,1)="g",LEFT(F98,1)/VLOOKUP($B98,Ingredients!$A$1:$D$66,4,FALSE)))))*F93</f>
        <v>0</v>
      </c>
      <c r="L98" s="30">
        <f t="shared" si="7"/>
        <v>0</v>
      </c>
    </row>
    <row r="100" spans="1:12">
      <c r="A100" s="32" t="s">
        <v>111</v>
      </c>
      <c r="C100" s="33">
        <f>VLOOKUP($A100,Worksheet!$B$7:$J$65,3,FALSE)</f>
        <v>0</v>
      </c>
      <c r="D100" s="30"/>
      <c r="E100" s="33"/>
      <c r="F100" s="33"/>
      <c r="I100" s="30"/>
      <c r="J100" s="30"/>
    </row>
    <row r="101" spans="1:12">
      <c r="B101" s="31" t="s">
        <v>78</v>
      </c>
      <c r="C101" s="39">
        <v>5</v>
      </c>
      <c r="D101" s="54"/>
      <c r="H101" s="30">
        <f>IF(ISNUMBER(C101),C101/VLOOKUP($B101,Ingredients!$A$1:$D$66,2,FALSE),IF(RIGHT(C101,1)="r",LEFT(C101,1)/VLOOKUP($B101,Ingredients!$A$1:$D$66,2,FALSE),IF(RIGHT(C101,1)="b",LEFT(C101,1)/VLOOKUP($B101,Ingredients!$A$1:$D$66,3,FALSE),IF(RIGHT(C101,1)="g",LEFT(C101,1)/VLOOKUP($B101,Ingredients!$A$1:$D$66,4,FALSE)))))*C100</f>
        <v>0</v>
      </c>
      <c r="I101" s="30">
        <f>IF(ISNUMBER(D101),D101/VLOOKUP($B101,Ingredients!$A$1:$D$66,2,FALSE),IF(RIGHT(D101,1)="r",LEFT(D101,1)/VLOOKUP($B101,Ingredients!$A$1:$D$66,2,FALSE),IF(RIGHT(D101,1)="b",LEFT(D101,1)/VLOOKUP($B101,Ingredients!$A$1:$D$66,3,FALSE),IF(RIGHT(D101,1)="g",LEFT(D101,1)/VLOOKUP($B101,Ingredients!$A$1:$D$66,4,FALSE)))))*D100</f>
        <v>0</v>
      </c>
      <c r="J101" s="30">
        <f>IF(ISNUMBER(E101),E101/VLOOKUP($B101,Ingredients!$A$1:$D$66,2,FALSE),IF(RIGHT(E101,1)="r",LEFT(E101,1)/VLOOKUP($B101,Ingredients!$A$1:$D$66,2,FALSE),IF(RIGHT(E101,1)="b",LEFT(E101,1)/VLOOKUP($B101,Ingredients!$A$1:$D$66,3,FALSE),IF(RIGHT(E101,1)="g",LEFT(E101,1)/VLOOKUP($B101,Ingredients!$A$1:$D$66,4,FALSE)))))*E100</f>
        <v>0</v>
      </c>
      <c r="K101" s="30">
        <f>IF(ISNUMBER(F101),F101/VLOOKUP($B101,Ingredients!$A$1:$D$66,2,FALSE),IF(RIGHT(F101,1)="r",LEFT(F101,1)/VLOOKUP($B101,Ingredients!$A$1:$D$66,2,FALSE),IF(RIGHT(F101,1)="b",LEFT(F101,1)/VLOOKUP($B101,Ingredients!$A$1:$D$66,3,FALSE),IF(RIGHT(F101,1)="g",LEFT(F101,1)/VLOOKUP($B101,Ingredients!$A$1:$D$66,4,FALSE)))))*F100</f>
        <v>0</v>
      </c>
      <c r="L101" s="30">
        <f t="shared" ref="L101:L104" si="8">SUM(H101:K101)</f>
        <v>0</v>
      </c>
    </row>
    <row r="102" spans="1:12">
      <c r="B102" s="32" t="s">
        <v>19</v>
      </c>
      <c r="C102" s="40" t="s">
        <v>66</v>
      </c>
      <c r="D102" s="54"/>
      <c r="H102" s="30">
        <f>IF(ISNUMBER(C102),C102/VLOOKUP($B102,Ingredients!$A$1:$D$66,2,FALSE),IF(RIGHT(C102,1)="r",LEFT(C102,1)/VLOOKUP($B102,Ingredients!$A$1:$D$66,2,FALSE),IF(RIGHT(C102,1)="b",LEFT(C102,1)/VLOOKUP($B102,Ingredients!$A$1:$D$66,3,FALSE),IF(RIGHT(C102,1)="g",LEFT(C102,1)/VLOOKUP($B102,Ingredients!$A$1:$D$66,4,FALSE)))))*C100</f>
        <v>0</v>
      </c>
      <c r="I102" s="30">
        <f>IF(ISNUMBER(D102),D102/VLOOKUP($B102,Ingredients!$A$1:$D$66,2,FALSE),IF(RIGHT(D102,1)="r",LEFT(D102,1)/VLOOKUP($B102,Ingredients!$A$1:$D$66,2,FALSE),IF(RIGHT(D102,1)="b",LEFT(D102,1)/VLOOKUP($B102,Ingredients!$A$1:$D$66,3,FALSE),IF(RIGHT(D102,1)="g",LEFT(D102,1)/VLOOKUP($B102,Ingredients!$A$1:$D$66,4,FALSE)))))*D100</f>
        <v>0</v>
      </c>
      <c r="J102" s="30">
        <f>IF(ISNUMBER(E102),E102/VLOOKUP($B102,Ingredients!$A$1:$D$66,2,FALSE),IF(RIGHT(E102,1)="r",LEFT(E102,1)/VLOOKUP($B102,Ingredients!$A$1:$D$66,2,FALSE),IF(RIGHT(E102,1)="b",LEFT(E102,1)/VLOOKUP($B102,Ingredients!$A$1:$D$66,3,FALSE),IF(RIGHT(E102,1)="g",LEFT(E102,1)/VLOOKUP($B102,Ingredients!$A$1:$D$66,4,FALSE)))))*E100</f>
        <v>0</v>
      </c>
      <c r="K102" s="30">
        <f>IF(ISNUMBER(F102),F102/VLOOKUP($B102,Ingredients!$A$1:$D$66,2,FALSE),IF(RIGHT(F102,1)="r",LEFT(F102,1)/VLOOKUP($B102,Ingredients!$A$1:$D$66,2,FALSE),IF(RIGHT(F102,1)="b",LEFT(F102,1)/VLOOKUP($B102,Ingredients!$A$1:$D$66,3,FALSE),IF(RIGHT(F102,1)="g",LEFT(F102,1)/VLOOKUP($B102,Ingredients!$A$1:$D$66,4,FALSE)))))*F100</f>
        <v>0</v>
      </c>
      <c r="L102" s="30">
        <f t="shared" si="8"/>
        <v>0</v>
      </c>
    </row>
    <row r="103" spans="1:12">
      <c r="B103" s="32" t="s">
        <v>24</v>
      </c>
      <c r="C103" s="40" t="s">
        <v>65</v>
      </c>
      <c r="D103" s="54"/>
      <c r="H103" s="30">
        <f>IF(ISNUMBER(C103),C103/VLOOKUP($B103,Ingredients!$A$1:$D$66,2,FALSE),IF(RIGHT(C103,1)="r",LEFT(C103,1)/VLOOKUP($B103,Ingredients!$A$1:$D$66,2,FALSE),IF(RIGHT(C103,1)="b",LEFT(C103,1)/VLOOKUP($B103,Ingredients!$A$1:$D$66,3,FALSE),IF(RIGHT(C103,1)="g",LEFT(C103,1)/VLOOKUP($B103,Ingredients!$A$1:$D$66,4,FALSE)))))*C100</f>
        <v>0</v>
      </c>
      <c r="I103" s="30">
        <f>IF(ISNUMBER(D103),D103/VLOOKUP($B103,Ingredients!$A$1:$D$66,2,FALSE),IF(RIGHT(D103,1)="r",LEFT(D103,1)/VLOOKUP($B103,Ingredients!$A$1:$D$66,2,FALSE),IF(RIGHT(D103,1)="b",LEFT(D103,1)/VLOOKUP($B103,Ingredients!$A$1:$D$66,3,FALSE),IF(RIGHT(D103,1)="g",LEFT(D103,1)/VLOOKUP($B103,Ingredients!$A$1:$D$66,4,FALSE)))))*D100</f>
        <v>0</v>
      </c>
      <c r="J103" s="30">
        <f>IF(ISNUMBER(E103),E103/VLOOKUP($B103,Ingredients!$A$1:$D$66,2,FALSE),IF(RIGHT(E103,1)="r",LEFT(E103,1)/VLOOKUP($B103,Ingredients!$A$1:$D$66,2,FALSE),IF(RIGHT(E103,1)="b",LEFT(E103,1)/VLOOKUP($B103,Ingredients!$A$1:$D$66,3,FALSE),IF(RIGHT(E103,1)="g",LEFT(E103,1)/VLOOKUP($B103,Ingredients!$A$1:$D$66,4,FALSE)))))*E100</f>
        <v>0</v>
      </c>
      <c r="K103" s="30">
        <f>IF(ISNUMBER(F103),F103/VLOOKUP($B103,Ingredients!$A$1:$D$66,2,FALSE),IF(RIGHT(F103,1)="r",LEFT(F103,1)/VLOOKUP($B103,Ingredients!$A$1:$D$66,2,FALSE),IF(RIGHT(F103,1)="b",LEFT(F103,1)/VLOOKUP($B103,Ingredients!$A$1:$D$66,3,FALSE),IF(RIGHT(F103,1)="g",LEFT(F103,1)/VLOOKUP($B103,Ingredients!$A$1:$D$66,4,FALSE)))))*F100</f>
        <v>0</v>
      </c>
      <c r="L103" s="30">
        <f t="shared" si="8"/>
        <v>0</v>
      </c>
    </row>
    <row r="104" spans="1:12">
      <c r="B104" s="32" t="s">
        <v>20</v>
      </c>
      <c r="C104" s="39" t="s">
        <v>65</v>
      </c>
      <c r="D104" s="54"/>
      <c r="H104" s="30">
        <f>IF(ISNUMBER(C104),C104/VLOOKUP($B104,Ingredients!$A$1:$D$66,2,FALSE),IF(RIGHT(C104,1)="r",LEFT(C104,1)/VLOOKUP($B104,Ingredients!$A$1:$D$66,2,FALSE),IF(RIGHT(C104,1)="b",LEFT(C104,1)/VLOOKUP($B104,Ingredients!$A$1:$D$66,3,FALSE),IF(RIGHT(C104,1)="g",LEFT(C104,1)/VLOOKUP($B104,Ingredients!$A$1:$D$66,4,FALSE)))))*C100</f>
        <v>0</v>
      </c>
      <c r="I104" s="30">
        <f>IF(ISNUMBER(D104),D104/VLOOKUP($B104,Ingredients!$A$1:$D$66,2,FALSE),IF(RIGHT(D104,1)="r",LEFT(D104,1)/VLOOKUP($B104,Ingredients!$A$1:$D$66,2,FALSE),IF(RIGHT(D104,1)="b",LEFT(D104,1)/VLOOKUP($B104,Ingredients!$A$1:$D$66,3,FALSE),IF(RIGHT(D104,1)="g",LEFT(D104,1)/VLOOKUP($B104,Ingredients!$A$1:$D$66,4,FALSE)))))*D100</f>
        <v>0</v>
      </c>
      <c r="J104" s="30">
        <f>IF(ISNUMBER(E104),E104/VLOOKUP($B104,Ingredients!$A$1:$D$66,2,FALSE),IF(RIGHT(E104,1)="r",LEFT(E104,1)/VLOOKUP($B104,Ingredients!$A$1:$D$66,2,FALSE),IF(RIGHT(E104,1)="b",LEFT(E104,1)/VLOOKUP($B104,Ingredients!$A$1:$D$66,3,FALSE),IF(RIGHT(E104,1)="g",LEFT(E104,1)/VLOOKUP($B104,Ingredients!$A$1:$D$66,4,FALSE)))))*E100</f>
        <v>0</v>
      </c>
      <c r="K104" s="30">
        <f>IF(ISNUMBER(F104),F104/VLOOKUP($B104,Ingredients!$A$1:$D$66,2,FALSE),IF(RIGHT(F104,1)="r",LEFT(F104,1)/VLOOKUP($B104,Ingredients!$A$1:$D$66,2,FALSE),IF(RIGHT(F104,1)="b",LEFT(F104,1)/VLOOKUP($B104,Ingredients!$A$1:$D$66,3,FALSE),IF(RIGHT(F104,1)="g",LEFT(F104,1)/VLOOKUP($B104,Ingredients!$A$1:$D$66,4,FALSE)))))*F100</f>
        <v>0</v>
      </c>
      <c r="L104" s="30">
        <f t="shared" si="8"/>
        <v>0</v>
      </c>
    </row>
    <row r="105" spans="1:12">
      <c r="I105" s="30"/>
      <c r="J105" s="30"/>
      <c r="K105" s="30"/>
    </row>
    <row r="106" spans="1:12">
      <c r="A106" s="31" t="s">
        <v>44</v>
      </c>
      <c r="C106" s="33"/>
      <c r="D106" s="33">
        <f>VLOOKUP($A106,Worksheet!$B$7:$J$65,5,FALSE)</f>
        <v>0</v>
      </c>
      <c r="E106" s="33">
        <f>VLOOKUP($A106,Worksheet!$B$7:$J$65,7,FALSE)</f>
        <v>0</v>
      </c>
      <c r="F106" s="33">
        <f>VLOOKUP($A106,Worksheet!$B$7:$J$65,9,FALSE)</f>
        <v>0</v>
      </c>
      <c r="I106" s="30"/>
      <c r="J106" s="30"/>
    </row>
    <row r="107" spans="1:12">
      <c r="B107" s="31" t="s">
        <v>39</v>
      </c>
      <c r="D107" s="39">
        <v>9</v>
      </c>
      <c r="E107" s="39">
        <v>11</v>
      </c>
      <c r="F107" s="39">
        <v>14</v>
      </c>
      <c r="H107" s="33">
        <f>IF(ISNUMBER(C107),C107/VLOOKUP($B107,Ingredients!$A$1:$D$66,2,FALSE),IF(RIGHT(C107,1)="r",LEFT(C107,1)/VLOOKUP($B107,Ingredients!$A$1:$D$66,2,FALSE),IF(RIGHT(C107,1)="b",LEFT(C107,1)/VLOOKUP($B107,Ingredients!$A$1:$D$66,3,FALSE),IF(RIGHT(C107,1)="g",LEFT(C107,1)/VLOOKUP($B107,Ingredients!$A$1:$D$66,4,FALSE)))))*C106</f>
        <v>0</v>
      </c>
      <c r="I107" s="30">
        <f>IF(ISNUMBER(D107),D107/VLOOKUP($B107,Ingredients!$A$1:$D$66,2,FALSE),IF(RIGHT(D107,1)="r",LEFT(D107,1)/VLOOKUP($B107,Ingredients!$A$1:$D$66,2,FALSE),IF(RIGHT(D107,1)="b",LEFT(D107,1)/VLOOKUP($B107,Ingredients!$A$1:$D$66,3,FALSE),IF(RIGHT(D107,1)="g",LEFT(D107,1)/VLOOKUP($B107,Ingredients!$A$1:$D$66,4,FALSE)))))*D106</f>
        <v>0</v>
      </c>
      <c r="J107" s="30">
        <f>IF(ISNUMBER(E107),E107/VLOOKUP($B107,Ingredients!$A$1:$D$66,2,FALSE),IF(RIGHT(E107,1)="r",LEFT(E107,1)/VLOOKUP($B107,Ingredients!$A$1:$D$66,2,FALSE),IF(RIGHT(E107,1)="b",LEFT(E107,1)/VLOOKUP($B107,Ingredients!$A$1:$D$66,3,FALSE),IF(RIGHT(E107,1)="g",LEFT(E107,1)/VLOOKUP($B107,Ingredients!$A$1:$D$66,4,FALSE)))))*E106</f>
        <v>0</v>
      </c>
      <c r="K107" s="30">
        <f>IF(ISNUMBER(F107),F107/VLOOKUP($B107,Ingredients!$A$1:$D$66,2,FALSE),IF(RIGHT(F107,1)="r",LEFT(F107,1)/VLOOKUP($B107,Ingredients!$A$1:$D$66,2,FALSE),IF(RIGHT(F107,1)="b",LEFT(F107,1)/VLOOKUP($B107,Ingredients!$A$1:$D$66,3,FALSE),IF(RIGHT(F107,1)="g",LEFT(F107,1)/VLOOKUP($B107,Ingredients!$A$1:$D$66,4,FALSE)))))*F106</f>
        <v>0</v>
      </c>
      <c r="L107" s="30">
        <f t="shared" si="4"/>
        <v>0</v>
      </c>
    </row>
    <row r="108" spans="1:12">
      <c r="B108" s="31" t="s">
        <v>14</v>
      </c>
      <c r="D108" s="39" t="s">
        <v>66</v>
      </c>
      <c r="E108" s="39" t="s">
        <v>67</v>
      </c>
      <c r="F108" s="39" t="s">
        <v>68</v>
      </c>
      <c r="H108" s="33">
        <f>IF(ISNUMBER(C108),C108/VLOOKUP($B108,Ingredients!$A$1:$D$66,2,FALSE),IF(RIGHT(C108,1)="r",LEFT(C108,1)/VLOOKUP($B108,Ingredients!$A$1:$D$66,2,FALSE),IF(RIGHT(C108,1)="b",LEFT(C108,1)/VLOOKUP($B108,Ingredients!$A$1:$D$66,3,FALSE),IF(RIGHT(C108,1)="g",LEFT(C108,1)/VLOOKUP($B108,Ingredients!$A$1:$D$66,4,FALSE)))))*C106</f>
        <v>0</v>
      </c>
      <c r="I108" s="30">
        <f>IF(ISNUMBER(D108),D108/VLOOKUP($B108,Ingredients!$A$1:$D$66,2,FALSE),IF(RIGHT(D108,1)="r",LEFT(D108,1)/VLOOKUP($B108,Ingredients!$A$1:$D$66,2,FALSE),IF(RIGHT(D108,1)="b",LEFT(D108,1)/VLOOKUP($B108,Ingredients!$A$1:$D$66,3,FALSE),IF(RIGHT(D108,1)="g",LEFT(D108,1)/VLOOKUP($B108,Ingredients!$A$1:$D$66,4,FALSE)))))*D106</f>
        <v>0</v>
      </c>
      <c r="J108" s="30">
        <f>IF(ISNUMBER(E108),E108/VLOOKUP($B108,Ingredients!$A$1:$D$66,2,FALSE),IF(RIGHT(E108,1)="r",LEFT(E108,1)/VLOOKUP($B108,Ingredients!$A$1:$D$66,2,FALSE),IF(RIGHT(E108,1)="b",LEFT(E108,1)/VLOOKUP($B108,Ingredients!$A$1:$D$66,3,FALSE),IF(RIGHT(E108,1)="g",LEFT(E108,1)/VLOOKUP($B108,Ingredients!$A$1:$D$66,4,FALSE)))))*E106</f>
        <v>0</v>
      </c>
      <c r="K108" s="30">
        <f>IF(ISNUMBER(F108),F108/VLOOKUP($B108,Ingredients!$A$1:$D$66,2,FALSE),IF(RIGHT(F108,1)="r",LEFT(F108,1)/VLOOKUP($B108,Ingredients!$A$1:$D$66,2,FALSE),IF(RIGHT(F108,1)="b",LEFT(F108,1)/VLOOKUP($B108,Ingredients!$A$1:$D$66,3,FALSE),IF(RIGHT(F108,1)="g",LEFT(F108,1)/VLOOKUP($B108,Ingredients!$A$1:$D$66,4,FALSE)))))*F106</f>
        <v>0</v>
      </c>
      <c r="L108" s="30">
        <f t="shared" si="4"/>
        <v>0</v>
      </c>
    </row>
    <row r="109" spans="1:12">
      <c r="B109" s="31" t="s">
        <v>24</v>
      </c>
      <c r="D109" s="39" t="s">
        <v>66</v>
      </c>
      <c r="E109" s="39" t="s">
        <v>67</v>
      </c>
      <c r="F109" s="39" t="s">
        <v>68</v>
      </c>
      <c r="H109" s="33">
        <f>IF(ISNUMBER(C109),C109/VLOOKUP($B109,Ingredients!$A$1:$D$66,2,FALSE),IF(RIGHT(C109,1)="r",LEFT(C109,1)/VLOOKUP($B109,Ingredients!$A$1:$D$66,2,FALSE),IF(RIGHT(C109,1)="b",LEFT(C109,1)/VLOOKUP($B109,Ingredients!$A$1:$D$66,3,FALSE),IF(RIGHT(C109,1)="g",LEFT(C109,1)/VLOOKUP($B109,Ingredients!$A$1:$D$66,4,FALSE)))))*C106</f>
        <v>0</v>
      </c>
      <c r="I109" s="30">
        <f>IF(ISNUMBER(D109),D109/VLOOKUP($B109,Ingredients!$A$1:$D$66,2,FALSE),IF(RIGHT(D109,1)="r",LEFT(D109,1)/VLOOKUP($B109,Ingredients!$A$1:$D$66,2,FALSE),IF(RIGHT(D109,1)="b",LEFT(D109,1)/VLOOKUP($B109,Ingredients!$A$1:$D$66,3,FALSE),IF(RIGHT(D109,1)="g",LEFT(D109,1)/VLOOKUP($B109,Ingredients!$A$1:$D$66,4,FALSE)))))*D106</f>
        <v>0</v>
      </c>
      <c r="J109" s="30">
        <f>IF(ISNUMBER(E109),E109/VLOOKUP($B109,Ingredients!$A$1:$D$66,2,FALSE),IF(RIGHT(E109,1)="r",LEFT(E109,1)/VLOOKUP($B109,Ingredients!$A$1:$D$66,2,FALSE),IF(RIGHT(E109,1)="b",LEFT(E109,1)/VLOOKUP($B109,Ingredients!$A$1:$D$66,3,FALSE),IF(RIGHT(E109,1)="g",LEFT(E109,1)/VLOOKUP($B109,Ingredients!$A$1:$D$66,4,FALSE)))))*E106</f>
        <v>0</v>
      </c>
      <c r="K109" s="30">
        <f>IF(ISNUMBER(F109),F109/VLOOKUP($B109,Ingredients!$A$1:$D$66,2,FALSE),IF(RIGHT(F109,1)="r",LEFT(F109,1)/VLOOKUP($B109,Ingredients!$A$1:$D$66,2,FALSE),IF(RIGHT(F109,1)="b",LEFT(F109,1)/VLOOKUP($B109,Ingredients!$A$1:$D$66,3,FALSE),IF(RIGHT(F109,1)="g",LEFT(F109,1)/VLOOKUP($B109,Ingredients!$A$1:$D$66,4,FALSE)))))*F106</f>
        <v>0</v>
      </c>
      <c r="L109" s="30">
        <f t="shared" si="4"/>
        <v>0</v>
      </c>
    </row>
    <row r="110" spans="1:12">
      <c r="B110" s="31" t="s">
        <v>22</v>
      </c>
      <c r="D110" s="39" t="s">
        <v>65</v>
      </c>
      <c r="E110" s="39" t="s">
        <v>69</v>
      </c>
      <c r="F110" s="39" t="s">
        <v>70</v>
      </c>
      <c r="H110" s="33">
        <f>IF(ISNUMBER(C110),C110/VLOOKUP($B110,Ingredients!$A$1:$D$66,2,FALSE),IF(RIGHT(C110,1)="r",LEFT(C110,1)/VLOOKUP($B110,Ingredients!$A$1:$D$66,2,FALSE),IF(RIGHT(C110,1)="b",LEFT(C110,1)/VLOOKUP($B110,Ingredients!$A$1:$D$66,3,FALSE),IF(RIGHT(C110,1)="g",LEFT(C110,1)/VLOOKUP($B110,Ingredients!$A$1:$D$66,4,FALSE)))))*C106</f>
        <v>0</v>
      </c>
      <c r="I110" s="30">
        <f>IF(ISNUMBER(D110),D110/VLOOKUP($B110,Ingredients!$A$1:$D$66,2,FALSE),IF(RIGHT(D110,1)="r",LEFT(D110,1)/VLOOKUP($B110,Ingredients!$A$1:$D$66,2,FALSE),IF(RIGHT(D110,1)="b",LEFT(D110,1)/VLOOKUP($B110,Ingredients!$A$1:$D$66,3,FALSE),IF(RIGHT(D110,1)="g",LEFT(D110,1)/VLOOKUP($B110,Ingredients!$A$1:$D$66,4,FALSE)))))*D106</f>
        <v>0</v>
      </c>
      <c r="J110" s="30">
        <f>IF(ISNUMBER(E110),E110/VLOOKUP($B110,Ingredients!$A$1:$D$66,2,FALSE),IF(RIGHT(E110,1)="r",LEFT(E110,1)/VLOOKUP($B110,Ingredients!$A$1:$D$66,2,FALSE),IF(RIGHT(E110,1)="b",LEFT(E110,1)/VLOOKUP($B110,Ingredients!$A$1:$D$66,3,FALSE),IF(RIGHT(E110,1)="g",LEFT(E110,1)/VLOOKUP($B110,Ingredients!$A$1:$D$66,4,FALSE)))))*E106</f>
        <v>0</v>
      </c>
      <c r="K110" s="30">
        <f>IF(ISNUMBER(F110),F110/VLOOKUP($B110,Ingredients!$A$1:$D$66,2,FALSE),IF(RIGHT(F110,1)="r",LEFT(F110,1)/VLOOKUP($B110,Ingredients!$A$1:$D$66,2,FALSE),IF(RIGHT(F110,1)="b",LEFT(F110,1)/VLOOKUP($B110,Ingredients!$A$1:$D$66,3,FALSE),IF(RIGHT(F110,1)="g",LEFT(F110,1)/VLOOKUP($B110,Ingredients!$A$1:$D$66,4,FALSE)))))*F106</f>
        <v>0</v>
      </c>
      <c r="L110" s="30">
        <f t="shared" si="4"/>
        <v>0</v>
      </c>
    </row>
    <row r="112" spans="1:12">
      <c r="A112" s="31" t="s">
        <v>80</v>
      </c>
      <c r="C112" s="33"/>
      <c r="D112" s="33">
        <f>VLOOKUP($A112,Worksheet!$B$7:$J$65,5,FALSE)</f>
        <v>0</v>
      </c>
      <c r="E112" s="33">
        <f>VLOOKUP($A112,Worksheet!$B$7:$J$65,7,FALSE)</f>
        <v>0</v>
      </c>
      <c r="F112" s="33">
        <f>VLOOKUP($A112,Worksheet!$B$7:$J$65,9,FALSE)</f>
        <v>0</v>
      </c>
      <c r="I112" s="30"/>
      <c r="J112" s="30"/>
    </row>
    <row r="113" spans="1:12">
      <c r="B113" s="31" t="s">
        <v>39</v>
      </c>
      <c r="D113" s="39">
        <v>3</v>
      </c>
      <c r="E113" s="39">
        <v>4</v>
      </c>
      <c r="F113" s="39">
        <v>5</v>
      </c>
      <c r="H113" s="30">
        <f>IF(ISNUMBER(C113),C113/VLOOKUP($B113,Ingredients!$A$1:$D$66,2,FALSE),IF(RIGHT(C113,1)="r",LEFT(C113,1)/VLOOKUP($B113,Ingredients!$A$1:$D$66,2,FALSE),IF(RIGHT(C113,1)="b",LEFT(C113,1)/VLOOKUP($B113,Ingredients!$A$1:$D$66,3,FALSE),IF(RIGHT(C113,1)="g",LEFT(C113,1)/VLOOKUP($B113,Ingredients!$A$1:$D$66,4,FALSE)))))*C112</f>
        <v>0</v>
      </c>
      <c r="I113" s="30">
        <f>IF(ISNUMBER(D113),D113/VLOOKUP($B113,Ingredients!$A$1:$D$66,2,FALSE),IF(RIGHT(D113,1)="r",LEFT(D113,1)/VLOOKUP($B113,Ingredients!$A$1:$D$66,2,FALSE),IF(RIGHT(D113,1)="b",LEFT(D113,1)/VLOOKUP($B113,Ingredients!$A$1:$D$66,3,FALSE),IF(RIGHT(D113,1)="g",LEFT(D113,1)/VLOOKUP($B113,Ingredients!$A$1:$D$66,4,FALSE)))))*D112</f>
        <v>0</v>
      </c>
      <c r="J113" s="30">
        <f>IF(ISNUMBER(E113),E113/VLOOKUP($B113,Ingredients!$A$1:$D$66,2,FALSE),IF(RIGHT(E113,1)="r",LEFT(E113,1)/VLOOKUP($B113,Ingredients!$A$1:$D$66,2,FALSE),IF(RIGHT(E113,1)="b",LEFT(E113,1)/VLOOKUP($B113,Ingredients!$A$1:$D$66,3,FALSE),IF(RIGHT(E113,1)="g",LEFT(E113,1)/VLOOKUP($B113,Ingredients!$A$1:$D$66,4,FALSE)))))*E112</f>
        <v>0</v>
      </c>
      <c r="K113" s="30">
        <f>IF(ISNUMBER(F113),F113/VLOOKUP($B113,Ingredients!$A$1:$D$66,2,FALSE),IF(RIGHT(F113,1)="r",LEFT(F113,1)/VLOOKUP($B113,Ingredients!$A$1:$D$66,2,FALSE),IF(RIGHT(F113,1)="b",LEFT(F113,1)/VLOOKUP($B113,Ingredients!$A$1:$D$66,3,FALSE),IF(RIGHT(F113,1)="g",LEFT(F113,1)/VLOOKUP($B113,Ingredients!$A$1:$D$66,4,FALSE)))))*F112</f>
        <v>0</v>
      </c>
      <c r="L113" s="30">
        <f t="shared" ref="L113:L196" si="9">SUM(H113:K113)</f>
        <v>0</v>
      </c>
    </row>
    <row r="114" spans="1:12">
      <c r="B114" s="31" t="s">
        <v>40</v>
      </c>
      <c r="D114" s="39">
        <v>2</v>
      </c>
      <c r="E114" s="39">
        <v>3</v>
      </c>
      <c r="F114" s="39">
        <v>4</v>
      </c>
      <c r="H114" s="30">
        <f>IF(ISNUMBER(C114),C114/VLOOKUP($B114,Ingredients!$A$1:$D$66,2,FALSE),IF(RIGHT(C114,1)="r",LEFT(C114,1)/VLOOKUP($B114,Ingredients!$A$1:$D$66,2,FALSE),IF(RIGHT(C114,1)="b",LEFT(C114,1)/VLOOKUP($B114,Ingredients!$A$1:$D$66,3,FALSE),IF(RIGHT(C114,1)="g",LEFT(C114,1)/VLOOKUP($B114,Ingredients!$A$1:$D$66,4,FALSE)))))*C112</f>
        <v>0</v>
      </c>
      <c r="I114" s="30">
        <f>IF(ISNUMBER(D114),D114/VLOOKUP($B114,Ingredients!$A$1:$D$66,2,FALSE),IF(RIGHT(D114,1)="r",LEFT(D114,1)/VLOOKUP($B114,Ingredients!$A$1:$D$66,2,FALSE),IF(RIGHT(D114,1)="b",LEFT(D114,1)/VLOOKUP($B114,Ingredients!$A$1:$D$66,3,FALSE),IF(RIGHT(D114,1)="g",LEFT(D114,1)/VLOOKUP($B114,Ingredients!$A$1:$D$66,4,FALSE)))))*D112</f>
        <v>0</v>
      </c>
      <c r="J114" s="30">
        <f>IF(ISNUMBER(E114),E114/VLOOKUP($B114,Ingredients!$A$1:$D$66,2,FALSE),IF(RIGHT(E114,1)="r",LEFT(E114,1)/VLOOKUP($B114,Ingredients!$A$1:$D$66,2,FALSE),IF(RIGHT(E114,1)="b",LEFT(E114,1)/VLOOKUP($B114,Ingredients!$A$1:$D$66,3,FALSE),IF(RIGHT(E114,1)="g",LEFT(E114,1)/VLOOKUP($B114,Ingredients!$A$1:$D$66,4,FALSE)))))*E112</f>
        <v>0</v>
      </c>
      <c r="K114" s="30">
        <f>IF(ISNUMBER(F114),F114/VLOOKUP($B114,Ingredients!$A$1:$D$66,2,FALSE),IF(RIGHT(F114,1)="r",LEFT(F114,1)/VLOOKUP($B114,Ingredients!$A$1:$D$66,2,FALSE),IF(RIGHT(F114,1)="b",LEFT(F114,1)/VLOOKUP($B114,Ingredients!$A$1:$D$66,3,FALSE),IF(RIGHT(F114,1)="g",LEFT(F114,1)/VLOOKUP($B114,Ingredients!$A$1:$D$66,4,FALSE)))))*F112</f>
        <v>0</v>
      </c>
      <c r="L114" s="30">
        <f t="shared" si="9"/>
        <v>0</v>
      </c>
    </row>
    <row r="115" spans="1:12">
      <c r="B115" s="31" t="s">
        <v>11</v>
      </c>
      <c r="D115" s="39">
        <v>3</v>
      </c>
      <c r="E115" s="39">
        <v>4</v>
      </c>
      <c r="F115" s="39">
        <v>5</v>
      </c>
      <c r="H115" s="30">
        <f>IF(ISNUMBER(C115),C115/VLOOKUP($B115,Ingredients!$A$1:$D$66,2,FALSE),IF(RIGHT(C115,1)="r",LEFT(C115,1)/VLOOKUP($B115,Ingredients!$A$1:$D$66,2,FALSE),IF(RIGHT(C115,1)="b",LEFT(C115,1)/VLOOKUP($B115,Ingredients!$A$1:$D$66,3,FALSE),IF(RIGHT(C115,1)="g",LEFT(C115,1)/VLOOKUP($B115,Ingredients!$A$1:$D$66,4,FALSE)))))*C112</f>
        <v>0</v>
      </c>
      <c r="I115" s="30">
        <f>IF(ISNUMBER(D115),D115/VLOOKUP($B115,Ingredients!$A$1:$D$66,2,FALSE),IF(RIGHT(D115,1)="r",LEFT(D115,1)/VLOOKUP($B115,Ingredients!$A$1:$D$66,2,FALSE),IF(RIGHT(D115,1)="b",LEFT(D115,1)/VLOOKUP($B115,Ingredients!$A$1:$D$66,3,FALSE),IF(RIGHT(D115,1)="g",LEFT(D115,1)/VLOOKUP($B115,Ingredients!$A$1:$D$66,4,FALSE)))))*D112</f>
        <v>0</v>
      </c>
      <c r="J115" s="30">
        <f>IF(ISNUMBER(E115),E115/VLOOKUP($B115,Ingredients!$A$1:$D$66,2,FALSE),IF(RIGHT(E115,1)="r",LEFT(E115,1)/VLOOKUP($B115,Ingredients!$A$1:$D$66,2,FALSE),IF(RIGHT(E115,1)="b",LEFT(E115,1)/VLOOKUP($B115,Ingredients!$A$1:$D$66,3,FALSE),IF(RIGHT(E115,1)="g",LEFT(E115,1)/VLOOKUP($B115,Ingredients!$A$1:$D$66,4,FALSE)))))*E112</f>
        <v>0</v>
      </c>
      <c r="K115" s="30">
        <f>IF(ISNUMBER(F115),F115/VLOOKUP($B115,Ingredients!$A$1:$D$66,2,FALSE),IF(RIGHT(F115,1)="r",LEFT(F115,1)/VLOOKUP($B115,Ingredients!$A$1:$D$66,2,FALSE),IF(RIGHT(F115,1)="b",LEFT(F115,1)/VLOOKUP($B115,Ingredients!$A$1:$D$66,3,FALSE),IF(RIGHT(F115,1)="g",LEFT(F115,1)/VLOOKUP($B115,Ingredients!$A$1:$D$66,4,FALSE)))))*F112</f>
        <v>0</v>
      </c>
      <c r="L115" s="30">
        <f t="shared" si="9"/>
        <v>0</v>
      </c>
    </row>
    <row r="116" spans="1:12">
      <c r="B116" s="31" t="s">
        <v>24</v>
      </c>
      <c r="D116" s="39" t="s">
        <v>66</v>
      </c>
      <c r="E116" s="39" t="s">
        <v>67</v>
      </c>
      <c r="F116" s="39" t="s">
        <v>68</v>
      </c>
      <c r="H116" s="30">
        <f>IF(ISNUMBER(C116),C116/VLOOKUP($B116,Ingredients!$A$1:$D$66,2,FALSE),IF(RIGHT(C116,1)="r",LEFT(C116,1)/VLOOKUP($B116,Ingredients!$A$1:$D$66,2,FALSE),IF(RIGHT(C116,1)="b",LEFT(C116,1)/VLOOKUP($B116,Ingredients!$A$1:$D$66,3,FALSE),IF(RIGHT(C116,1)="g",LEFT(C116,1)/VLOOKUP($B116,Ingredients!$A$1:$D$66,4,FALSE)))))*C112</f>
        <v>0</v>
      </c>
      <c r="I116" s="30">
        <f>IF(ISNUMBER(D116),D116/VLOOKUP($B116,Ingredients!$A$1:$D$66,2,FALSE),IF(RIGHT(D116,1)="r",LEFT(D116,1)/VLOOKUP($B116,Ingredients!$A$1:$D$66,2,FALSE),IF(RIGHT(D116,1)="b",LEFT(D116,1)/VLOOKUP($B116,Ingredients!$A$1:$D$66,3,FALSE),IF(RIGHT(D116,1)="g",LEFT(D116,1)/VLOOKUP($B116,Ingredients!$A$1:$D$66,4,FALSE)))))*D112</f>
        <v>0</v>
      </c>
      <c r="J116" s="30">
        <f>IF(ISNUMBER(E116),E116/VLOOKUP($B116,Ingredients!$A$1:$D$66,2,FALSE),IF(RIGHT(E116,1)="r",LEFT(E116,1)/VLOOKUP($B116,Ingredients!$A$1:$D$66,2,FALSE),IF(RIGHT(E116,1)="b",LEFT(E116,1)/VLOOKUP($B116,Ingredients!$A$1:$D$66,3,FALSE),IF(RIGHT(E116,1)="g",LEFT(E116,1)/VLOOKUP($B116,Ingredients!$A$1:$D$66,4,FALSE)))))*E112</f>
        <v>0</v>
      </c>
      <c r="K116" s="30">
        <f>IF(ISNUMBER(F116),F116/VLOOKUP($B116,Ingredients!$A$1:$D$66,2,FALSE),IF(RIGHT(F116,1)="r",LEFT(F116,1)/VLOOKUP($B116,Ingredients!$A$1:$D$66,2,FALSE),IF(RIGHT(F116,1)="b",LEFT(F116,1)/VLOOKUP($B116,Ingredients!$A$1:$D$66,3,FALSE),IF(RIGHT(F116,1)="g",LEFT(F116,1)/VLOOKUP($B116,Ingredients!$A$1:$D$66,4,FALSE)))))*F112</f>
        <v>0</v>
      </c>
      <c r="L116" s="30">
        <f t="shared" si="9"/>
        <v>0</v>
      </c>
    </row>
    <row r="117" spans="1:12">
      <c r="B117" s="31" t="s">
        <v>22</v>
      </c>
      <c r="D117" s="39" t="s">
        <v>65</v>
      </c>
      <c r="E117" s="39" t="s">
        <v>69</v>
      </c>
      <c r="F117" s="39" t="s">
        <v>70</v>
      </c>
      <c r="H117" s="30">
        <f>IF(ISNUMBER(C117),C117/VLOOKUP($B117,Ingredients!$A$1:$D$66,2,FALSE),IF(RIGHT(C117,1)="r",LEFT(C117,1)/VLOOKUP($B117,Ingredients!$A$1:$D$66,2,FALSE),IF(RIGHT(C117,1)="b",LEFT(C117,1)/VLOOKUP($B117,Ingredients!$A$1:$D$66,3,FALSE),IF(RIGHT(C117,1)="g",LEFT(C117,1)/VLOOKUP($B117,Ingredients!$A$1:$D$66,4,FALSE)))))*C112</f>
        <v>0</v>
      </c>
      <c r="I117" s="30">
        <f>IF(ISNUMBER(D117),D117/VLOOKUP($B117,Ingredients!$A$1:$D$66,2,FALSE),IF(RIGHT(D117,1)="r",LEFT(D117,1)/VLOOKUP($B117,Ingredients!$A$1:$D$66,2,FALSE),IF(RIGHT(D117,1)="b",LEFT(D117,1)/VLOOKUP($B117,Ingredients!$A$1:$D$66,3,FALSE),IF(RIGHT(D117,1)="g",LEFT(D117,1)/VLOOKUP($B117,Ingredients!$A$1:$D$66,4,FALSE)))))*D112</f>
        <v>0</v>
      </c>
      <c r="J117" s="30">
        <f>IF(ISNUMBER(E117),E117/VLOOKUP($B117,Ingredients!$A$1:$D$66,2,FALSE),IF(RIGHT(E117,1)="r",LEFT(E117,1)/VLOOKUP($B117,Ingredients!$A$1:$D$66,2,FALSE),IF(RIGHT(E117,1)="b",LEFT(E117,1)/VLOOKUP($B117,Ingredients!$A$1:$D$66,3,FALSE),IF(RIGHT(E117,1)="g",LEFT(E117,1)/VLOOKUP($B117,Ingredients!$A$1:$D$66,4,FALSE)))))*E112</f>
        <v>0</v>
      </c>
      <c r="K117" s="30">
        <f>IF(ISNUMBER(F117),F117/VLOOKUP($B117,Ingredients!$A$1:$D$66,2,FALSE),IF(RIGHT(F117,1)="r",LEFT(F117,1)/VLOOKUP($B117,Ingredients!$A$1:$D$66,2,FALSE),IF(RIGHT(F117,1)="b",LEFT(F117,1)/VLOOKUP($B117,Ingredients!$A$1:$D$66,3,FALSE),IF(RIGHT(F117,1)="g",LEFT(F117,1)/VLOOKUP($B117,Ingredients!$A$1:$D$66,4,FALSE)))))*F112</f>
        <v>0</v>
      </c>
      <c r="L117" s="30">
        <f t="shared" si="9"/>
        <v>0</v>
      </c>
    </row>
    <row r="118" spans="1:12">
      <c r="H118" s="31"/>
    </row>
    <row r="119" spans="1:12">
      <c r="A119" s="31" t="s">
        <v>45</v>
      </c>
      <c r="C119" s="33"/>
      <c r="D119" s="33">
        <f>VLOOKUP($A119,Worksheet!$B$7:$J$65,5,FALSE)</f>
        <v>0</v>
      </c>
      <c r="E119" s="33">
        <f>VLOOKUP($A119,Worksheet!$B$7:$J$65,7,FALSE)</f>
        <v>0</v>
      </c>
      <c r="F119" s="33">
        <f>VLOOKUP($A119,Worksheet!$B$7:$J$65,9,FALSE)</f>
        <v>0</v>
      </c>
      <c r="H119" s="30"/>
      <c r="I119" s="30"/>
      <c r="J119" s="30"/>
    </row>
    <row r="120" spans="1:12">
      <c r="B120" s="31" t="s">
        <v>81</v>
      </c>
      <c r="D120" s="39">
        <v>6</v>
      </c>
      <c r="E120" s="39">
        <v>7</v>
      </c>
      <c r="F120" s="39">
        <v>10</v>
      </c>
      <c r="H120" s="30">
        <f>IF(ISNUMBER(C120),C120/VLOOKUP($B120,Ingredients!$A$1:$D$66,2,FALSE),IF(RIGHT(C120,1)="r",LEFT(C120,1)/VLOOKUP($B120,Ingredients!$A$1:$D$66,2,FALSE),IF(RIGHT(C120,1)="b",LEFT(C120,1)/VLOOKUP($B120,Ingredients!$A$1:$D$66,3,FALSE),IF(RIGHT(C120,1)="g",LEFT(C120,1)/VLOOKUP($B120,Ingredients!$A$1:$D$66,4,FALSE)))))*C119</f>
        <v>0</v>
      </c>
      <c r="I120" s="30">
        <f>IF(ISNUMBER(D120),D120/VLOOKUP($B120,Ingredients!$A$1:$D$66,2,FALSE),IF(RIGHT(D120,1)="r",LEFT(D120,1)/VLOOKUP($B120,Ingredients!$A$1:$D$66,2,FALSE),IF(RIGHT(D120,1)="b",LEFT(D120,1)/VLOOKUP($B120,Ingredients!$A$1:$D$66,3,FALSE),IF(RIGHT(D120,1)="g",LEFT(D120,1)/VLOOKUP($B120,Ingredients!$A$1:$D$66,4,FALSE)))))*D119</f>
        <v>0</v>
      </c>
      <c r="J120" s="30">
        <f>IF(ISNUMBER(E120),E120/VLOOKUP($B120,Ingredients!$A$1:$D$66,2,FALSE),IF(RIGHT(E120,1)="r",LEFT(E120,1)/VLOOKUP($B120,Ingredients!$A$1:$D$66,2,FALSE),IF(RIGHT(E120,1)="b",LEFT(E120,1)/VLOOKUP($B120,Ingredients!$A$1:$D$66,3,FALSE),IF(RIGHT(E120,1)="g",LEFT(E120,1)/VLOOKUP($B120,Ingredients!$A$1:$D$66,4,FALSE)))))*E119</f>
        <v>0</v>
      </c>
      <c r="K120" s="30">
        <f>IF(ISNUMBER(F120),F120/VLOOKUP($B120,Ingredients!$A$1:$D$66,2,FALSE),IF(RIGHT(F120,1)="r",LEFT(F120,1)/VLOOKUP($B120,Ingredients!$A$1:$D$66,2,FALSE),IF(RIGHT(F120,1)="b",LEFT(F120,1)/VLOOKUP($B120,Ingredients!$A$1:$D$66,3,FALSE),IF(RIGHT(F120,1)="g",LEFT(F120,1)/VLOOKUP($B120,Ingredients!$A$1:$D$66,4,FALSE)))))*F119</f>
        <v>0</v>
      </c>
      <c r="L120" s="30">
        <f t="shared" si="9"/>
        <v>0</v>
      </c>
    </row>
    <row r="121" spans="1:12">
      <c r="B121" s="31" t="s">
        <v>38</v>
      </c>
      <c r="D121" s="40" t="s">
        <v>91</v>
      </c>
      <c r="E121" s="40" t="s">
        <v>92</v>
      </c>
      <c r="F121" s="40" t="s">
        <v>93</v>
      </c>
      <c r="H121" s="30">
        <f>IF(ISNUMBER(C121),C121/VLOOKUP($B121,Ingredients!$A$1:$D$66,2,FALSE),IF(RIGHT(C121,1)="r",LEFT(C121,1)/VLOOKUP($B121,Ingredients!$A$1:$D$66,2,FALSE),IF(RIGHT(C121,1)="b",LEFT(C121,1)/VLOOKUP($B121,Ingredients!$A$1:$D$66,3,FALSE),IF(RIGHT(C121,1)="g",LEFT(C121,1)/VLOOKUP($B121,Ingredients!$A$1:$D$66,4,FALSE)))))*C119</f>
        <v>0</v>
      </c>
      <c r="I121" s="30">
        <f>IF(ISNUMBER(D121),D121/VLOOKUP($B121,Ingredients!$A$1:$D$66,2,FALSE),IF(RIGHT(D121,1)="r",LEFT(D121,1)/VLOOKUP($B121,Ingredients!$A$1:$D$66,2,FALSE),IF(RIGHT(D121,1)="b",LEFT(D121,1)/VLOOKUP($B121,Ingredients!$A$1:$D$66,3,FALSE),IF(RIGHT(D121,1)="g",LEFT(D121,1)/VLOOKUP($B121,Ingredients!$A$1:$D$66,4,FALSE)))))*D119</f>
        <v>0</v>
      </c>
      <c r="J121" s="30">
        <f>IF(ISNUMBER(E121),E121/VLOOKUP($B121,Ingredients!$A$1:$D$66,2,FALSE),IF(RIGHT(E121,1)="r",LEFT(E121,1)/VLOOKUP($B121,Ingredients!$A$1:$D$66,2,FALSE),IF(RIGHT(E121,1)="b",LEFT(E121,1)/VLOOKUP($B121,Ingredients!$A$1:$D$66,3,FALSE),IF(RIGHT(E121,1)="g",LEFT(E121,1)/VLOOKUP($B121,Ingredients!$A$1:$D$66,4,FALSE)))))*E119</f>
        <v>0</v>
      </c>
      <c r="K121" s="30">
        <f>IF(ISNUMBER(F121),F121/VLOOKUP($B121,Ingredients!$A$1:$D$66,2,FALSE),IF(RIGHT(F121,1)="r",LEFT(F121,1)/VLOOKUP($B121,Ingredients!$A$1:$D$66,2,FALSE),IF(RIGHT(F121,1)="b",LEFT(F121,1)/VLOOKUP($B121,Ingredients!$A$1:$D$66,3,FALSE),IF(RIGHT(F121,1)="g",LEFT(F121,1)/VLOOKUP($B121,Ingredients!$A$1:$D$66,4,FALSE)))))*F119</f>
        <v>0</v>
      </c>
      <c r="L121" s="30">
        <f t="shared" si="9"/>
        <v>0</v>
      </c>
    </row>
    <row r="122" spans="1:12">
      <c r="H122" s="31"/>
    </row>
    <row r="123" spans="1:12">
      <c r="A123" s="32" t="s">
        <v>122</v>
      </c>
      <c r="C123" s="33">
        <f>VLOOKUP($A123,Worksheet!$B$7:$J$65,3,FALSE)</f>
        <v>0</v>
      </c>
      <c r="D123" s="33">
        <f>VLOOKUP($A123,Worksheet!$B$7:$J$65,5,FALSE)</f>
        <v>0</v>
      </c>
      <c r="E123" s="33">
        <f>VLOOKUP($A123,Worksheet!$B$7:$J$65,7,FALSE)</f>
        <v>0</v>
      </c>
      <c r="F123" s="33"/>
      <c r="H123" s="30"/>
      <c r="I123" s="30"/>
      <c r="J123" s="30"/>
    </row>
    <row r="124" spans="1:12">
      <c r="B124" s="32" t="s">
        <v>10</v>
      </c>
      <c r="C124" s="39">
        <v>2</v>
      </c>
      <c r="D124" s="39">
        <v>3</v>
      </c>
      <c r="E124" s="39">
        <v>4</v>
      </c>
      <c r="H124" s="30">
        <f>IF(ISNUMBER(C124),C124/VLOOKUP($B124,Ingredients!$A$1:$D$66,2,FALSE),IF(RIGHT(C124,1)="r",LEFT(C124,1)/VLOOKUP($B124,Ingredients!$A$1:$D$66,2,FALSE),IF(RIGHT(C124,1)="b",LEFT(C124,1)/VLOOKUP($B124,Ingredients!$A$1:$D$66,3,FALSE),IF(RIGHT(C124,1)="g",LEFT(C124,1)/VLOOKUP($B124,Ingredients!$A$1:$D$66,4,FALSE)))))*C123</f>
        <v>0</v>
      </c>
      <c r="I124" s="30">
        <f>IF(ISNUMBER(D124),D124/VLOOKUP($B124,Ingredients!$A$1:$D$66,2,FALSE),IF(RIGHT(D124,1)="r",LEFT(D124,1)/VLOOKUP($B124,Ingredients!$A$1:$D$66,2,FALSE),IF(RIGHT(D124,1)="b",LEFT(D124,1)/VLOOKUP($B124,Ingredients!$A$1:$D$66,3,FALSE),IF(RIGHT(D124,1)="g",LEFT(D124,1)/VLOOKUP($B124,Ingredients!$A$1:$D$66,4,FALSE)))))*D123</f>
        <v>0</v>
      </c>
      <c r="J124" s="30">
        <f>IF(ISNUMBER(E124),E124/VLOOKUP($B124,Ingredients!$A$1:$D$66,2,FALSE),IF(RIGHT(E124,1)="r",LEFT(E124,1)/VLOOKUP($B124,Ingredients!$A$1:$D$66,2,FALSE),IF(RIGHT(E124,1)="b",LEFT(E124,1)/VLOOKUP($B124,Ingredients!$A$1:$D$66,3,FALSE),IF(RIGHT(E124,1)="g",LEFT(E124,1)/VLOOKUP($B124,Ingredients!$A$1:$D$66,4,FALSE)))))*E123</f>
        <v>0</v>
      </c>
      <c r="K124" s="30">
        <f>IF(ISNUMBER(F124),F124/VLOOKUP($B124,Ingredients!$A$1:$D$66,2,FALSE),IF(RIGHT(F124,1)="r",LEFT(F124,1)/VLOOKUP($B124,Ingredients!$A$1:$D$66,2,FALSE),IF(RIGHT(F124,1)="b",LEFT(F124,1)/VLOOKUP($B124,Ingredients!$A$1:$D$66,3,FALSE),IF(RIGHT(F124,1)="g",LEFT(F124,1)/VLOOKUP($B124,Ingredients!$A$1:$D$66,4,FALSE)))))*F123</f>
        <v>0</v>
      </c>
      <c r="L124" s="30">
        <f>SUM(H124:K124)</f>
        <v>0</v>
      </c>
    </row>
    <row r="125" spans="1:12">
      <c r="B125" s="32" t="s">
        <v>26</v>
      </c>
      <c r="C125" s="40">
        <v>1</v>
      </c>
      <c r="D125" s="39">
        <v>1</v>
      </c>
      <c r="E125" s="39">
        <v>2</v>
      </c>
      <c r="H125" s="30">
        <f>IF(ISNUMBER(C125),C125/VLOOKUP($B125,Ingredients!$A$1:$D$66,2,FALSE),IF(RIGHT(C125,1)="r",LEFT(C125,1)/VLOOKUP($B125,Ingredients!$A$1:$D$66,2,FALSE),IF(RIGHT(C125,1)="b",LEFT(C125,1)/VLOOKUP($B125,Ingredients!$A$1:$D$66,3,FALSE),IF(RIGHT(C125,1)="g",LEFT(C125,1)/VLOOKUP($B125,Ingredients!$A$1:$D$66,4,FALSE)))))*C123</f>
        <v>0</v>
      </c>
      <c r="I125" s="30">
        <f>IF(ISNUMBER(D125),D125/VLOOKUP($B125,Ingredients!$A$1:$D$66,2,FALSE),IF(RIGHT(D125,1)="r",LEFT(D125,1)/VLOOKUP($B125,Ingredients!$A$1:$D$66,2,FALSE),IF(RIGHT(D125,1)="b",LEFT(D125,1)/VLOOKUP($B125,Ingredients!$A$1:$D$66,3,FALSE),IF(RIGHT(D125,1)="g",LEFT(D125,1)/VLOOKUP($B125,Ingredients!$A$1:$D$66,4,FALSE)))))*D123</f>
        <v>0</v>
      </c>
      <c r="J125" s="30">
        <f>IF(ISNUMBER(E125),E125/VLOOKUP($B125,Ingredients!$A$1:$D$66,2,FALSE),IF(RIGHT(E125,1)="r",LEFT(E125,1)/VLOOKUP($B125,Ingredients!$A$1:$D$66,2,FALSE),IF(RIGHT(E125,1)="b",LEFT(E125,1)/VLOOKUP($B125,Ingredients!$A$1:$D$66,3,FALSE),IF(RIGHT(E125,1)="g",LEFT(E125,1)/VLOOKUP($B125,Ingredients!$A$1:$D$66,4,FALSE)))))*E123</f>
        <v>0</v>
      </c>
      <c r="K125" s="30">
        <f>IF(ISNUMBER(F125),F125/VLOOKUP($B125,Ingredients!$A$1:$D$66,2,FALSE),IF(RIGHT(F125,1)="r",LEFT(F125,1)/VLOOKUP($B125,Ingredients!$A$1:$D$66,2,FALSE),IF(RIGHT(F125,1)="b",LEFT(F125,1)/VLOOKUP($B125,Ingredients!$A$1:$D$66,3,FALSE),IF(RIGHT(F125,1)="g",LEFT(F125,1)/VLOOKUP($B125,Ingredients!$A$1:$D$66,4,FALSE)))))*F123</f>
        <v>0</v>
      </c>
      <c r="L125" s="30">
        <f>SUM(H125:K125)</f>
        <v>0</v>
      </c>
    </row>
    <row r="126" spans="1:12">
      <c r="B126" s="32" t="s">
        <v>120</v>
      </c>
      <c r="C126" s="40" t="s">
        <v>69</v>
      </c>
      <c r="D126" s="40" t="s">
        <v>69</v>
      </c>
      <c r="E126" s="40" t="s">
        <v>67</v>
      </c>
      <c r="H126" s="30">
        <f>IF(ISNUMBER(C126),C126/VLOOKUP($B126,Ingredients!$A$1:$D$66,2,FALSE),IF(RIGHT(C126,1)="r",LEFT(C126,1)/VLOOKUP($B126,Ingredients!$A$1:$D$66,2,FALSE),IF(RIGHT(C126,1)="b",LEFT(C126,1)/VLOOKUP($B126,Ingredients!$A$1:$D$66,3,FALSE),IF(RIGHT(C126,1)="g",LEFT(C126,1)/VLOOKUP($B126,Ingredients!$A$1:$D$66,4,FALSE)))))*C123</f>
        <v>0</v>
      </c>
      <c r="I126" s="30">
        <f>IF(ISNUMBER(D126),D126/VLOOKUP($B126,Ingredients!$A$1:$D$66,2,FALSE),IF(RIGHT(D126,1)="r",LEFT(D126,1)/VLOOKUP($B126,Ingredients!$A$1:$D$66,2,FALSE),IF(RIGHT(D126,1)="b",LEFT(D126,1)/VLOOKUP($B126,Ingredients!$A$1:$D$66,3,FALSE),IF(RIGHT(D126,1)="g",LEFT(D126,1)/VLOOKUP($B126,Ingredients!$A$1:$D$66,4,FALSE)))))*D123</f>
        <v>0</v>
      </c>
      <c r="J126" s="30">
        <f>IF(ISNUMBER(E126),E126/VLOOKUP($B126,Ingredients!$A$1:$D$66,2,FALSE),IF(RIGHT(E126,1)="r",LEFT(E126,1)/VLOOKUP($B126,Ingredients!$A$1:$D$66,2,FALSE),IF(RIGHT(E126,1)="b",LEFT(E126,1)/VLOOKUP($B126,Ingredients!$A$1:$D$66,3,FALSE),IF(RIGHT(E126,1)="g",LEFT(E126,1)/VLOOKUP($B126,Ingredients!$A$1:$D$66,4,FALSE)))))*E123</f>
        <v>0</v>
      </c>
      <c r="K126" s="30">
        <f>IF(ISNUMBER(F126),F126/VLOOKUP($B126,Ingredients!$A$1:$D$66,2,FALSE),IF(RIGHT(F126,1)="r",LEFT(F126,1)/VLOOKUP($B126,Ingredients!$A$1:$D$66,2,FALSE),IF(RIGHT(F126,1)="b",LEFT(F126,1)/VLOOKUP($B126,Ingredients!$A$1:$D$66,3,FALSE),IF(RIGHT(F126,1)="g",LEFT(F126,1)/VLOOKUP($B126,Ingredients!$A$1:$D$66,4,FALSE)))))*F123</f>
        <v>0</v>
      </c>
      <c r="L126" s="30">
        <f>SUM(H126:K126)</f>
        <v>0</v>
      </c>
    </row>
    <row r="127" spans="1:12">
      <c r="B127" s="32" t="s">
        <v>24</v>
      </c>
      <c r="C127" s="40" t="s">
        <v>66</v>
      </c>
      <c r="D127" s="40" t="s">
        <v>88</v>
      </c>
      <c r="E127" s="40" t="s">
        <v>90</v>
      </c>
      <c r="H127" s="30">
        <f>IF(ISNUMBER(C127),C127/VLOOKUP($B127,Ingredients!$A$1:$D$66,2,FALSE),IF(RIGHT(C127,1)="r",LEFT(C127,1)/VLOOKUP($B127,Ingredients!$A$1:$D$66,2,FALSE),IF(RIGHT(C127,1)="b",LEFT(C127,1)/VLOOKUP($B127,Ingredients!$A$1:$D$66,3,FALSE),IF(RIGHT(C127,1)="g",LEFT(C127,1)/VLOOKUP($B127,Ingredients!$A$1:$D$66,4,FALSE)))))*C123</f>
        <v>0</v>
      </c>
      <c r="I127" s="30">
        <f>IF(ISNUMBER(D127),D127/VLOOKUP($B127,Ingredients!$A$1:$D$66,2,FALSE),IF(RIGHT(D127,1)="r",LEFT(D127,1)/VLOOKUP($B127,Ingredients!$A$1:$D$66,2,FALSE),IF(RIGHT(D127,1)="b",LEFT(D127,1)/VLOOKUP($B127,Ingredients!$A$1:$D$66,3,FALSE),IF(RIGHT(D127,1)="g",LEFT(D127,1)/VLOOKUP($B127,Ingredients!$A$1:$D$66,4,FALSE)))))*D123</f>
        <v>0</v>
      </c>
      <c r="J127" s="30">
        <f>IF(ISNUMBER(E127),E127/VLOOKUP($B127,Ingredients!$A$1:$D$66,2,FALSE),IF(RIGHT(E127,1)="r",LEFT(E127,1)/VLOOKUP($B127,Ingredients!$A$1:$D$66,2,FALSE),IF(RIGHT(E127,1)="b",LEFT(E127,1)/VLOOKUP($B127,Ingredients!$A$1:$D$66,3,FALSE),IF(RIGHT(E127,1)="g",LEFT(E127,1)/VLOOKUP($B127,Ingredients!$A$1:$D$66,4,FALSE)))))*E123</f>
        <v>0</v>
      </c>
      <c r="K127" s="30">
        <f>IF(ISNUMBER(F127),F127/VLOOKUP($B127,Ingredients!$A$1:$D$66,2,FALSE),IF(RIGHT(F127,1)="r",LEFT(F127,1)/VLOOKUP($B127,Ingredients!$A$1:$D$66,2,FALSE),IF(RIGHT(F127,1)="b",LEFT(F127,1)/VLOOKUP($B127,Ingredients!$A$1:$D$66,3,FALSE),IF(RIGHT(F127,1)="g",LEFT(F127,1)/VLOOKUP($B127,Ingredients!$A$1:$D$66,4,FALSE)))))*F123</f>
        <v>0</v>
      </c>
      <c r="L127" s="30">
        <f>SUM(H127:K127)</f>
        <v>0</v>
      </c>
    </row>
    <row r="128" spans="1:12">
      <c r="B128" s="32" t="s">
        <v>20</v>
      </c>
      <c r="C128" s="40" t="s">
        <v>66</v>
      </c>
      <c r="D128" s="40" t="s">
        <v>66</v>
      </c>
      <c r="E128" s="40" t="s">
        <v>67</v>
      </c>
      <c r="H128" s="30">
        <f>IF(ISNUMBER(C128),C128/VLOOKUP($B128,Ingredients!$A$1:$D$66,2,FALSE),IF(RIGHT(C128,1)="r",LEFT(C128,1)/VLOOKUP($B128,Ingredients!$A$1:$D$66,2,FALSE),IF(RIGHT(C128,1)="b",LEFT(C128,1)/VLOOKUP($B128,Ingredients!$A$1:$D$66,3,FALSE),IF(RIGHT(C128,1)="g",LEFT(C128,1)/VLOOKUP($B128,Ingredients!$A$1:$D$66,4,FALSE)))))*C123</f>
        <v>0</v>
      </c>
      <c r="I128" s="30">
        <f>IF(ISNUMBER(D128),D128/VLOOKUP($B128,Ingredients!$A$1:$D$66,2,FALSE),IF(RIGHT(D128,1)="r",LEFT(D128,1)/VLOOKUP($B128,Ingredients!$A$1:$D$66,2,FALSE),IF(RIGHT(D128,1)="b",LEFT(D128,1)/VLOOKUP($B128,Ingredients!$A$1:$D$66,3,FALSE),IF(RIGHT(D128,1)="g",LEFT(D128,1)/VLOOKUP($B128,Ingredients!$A$1:$D$66,4,FALSE)))))*D123</f>
        <v>0</v>
      </c>
      <c r="J128" s="30">
        <f>IF(ISNUMBER(E128),E128/VLOOKUP($B128,Ingredients!$A$1:$D$66,2,FALSE),IF(RIGHT(E128,1)="r",LEFT(E128,1)/VLOOKUP($B128,Ingredients!$A$1:$D$66,2,FALSE),IF(RIGHT(E128,1)="b",LEFT(E128,1)/VLOOKUP($B128,Ingredients!$A$1:$D$66,3,FALSE),IF(RIGHT(E128,1)="g",LEFT(E128,1)/VLOOKUP($B128,Ingredients!$A$1:$D$66,4,FALSE)))))*E123</f>
        <v>0</v>
      </c>
      <c r="K128" s="30">
        <f>IF(ISNUMBER(F128),F128/VLOOKUP($B128,Ingredients!$A$1:$D$66,2,FALSE),IF(RIGHT(F128,1)="r",LEFT(F128,1)/VLOOKUP($B128,Ingredients!$A$1:$D$66,2,FALSE),IF(RIGHT(F128,1)="b",LEFT(F128,1)/VLOOKUP($B128,Ingredients!$A$1:$D$66,3,FALSE),IF(RIGHT(F128,1)="g",LEFT(F128,1)/VLOOKUP($B128,Ingredients!$A$1:$D$66,4,FALSE)))))*F123</f>
        <v>0</v>
      </c>
      <c r="L128" s="30">
        <f>SUM(H128:K128)</f>
        <v>0</v>
      </c>
    </row>
    <row r="129" spans="1:14">
      <c r="B129" s="32" t="s">
        <v>160</v>
      </c>
      <c r="C129" s="40">
        <v>2</v>
      </c>
      <c r="D129" s="40">
        <v>2</v>
      </c>
      <c r="E129" s="40">
        <v>3</v>
      </c>
      <c r="H129" s="30">
        <f>IF(ISNUMBER(C129),C129/VLOOKUP($B129,Ingredients!$A$1:$D$66,2,FALSE),IF(RIGHT(C129,1)="r",LEFT(C129,1)/VLOOKUP($B129,Ingredients!$A$1:$D$66,2,FALSE),IF(RIGHT(C129,1)="b",LEFT(C129,1)/VLOOKUP($B129,Ingredients!$A$1:$D$66,3,FALSE),IF(RIGHT(C129,1)="g",LEFT(C129,1)/VLOOKUP($B129,Ingredients!$A$1:$D$66,4,FALSE)))))*C123</f>
        <v>0</v>
      </c>
      <c r="I129" s="30">
        <f>IF(ISNUMBER(D129),D129/VLOOKUP($B129,Ingredients!$A$1:$D$66,2,FALSE),IF(RIGHT(D129,1)="r",LEFT(D129,1)/VLOOKUP($B129,Ingredients!$A$1:$D$66,2,FALSE),IF(RIGHT(D129,1)="b",LEFT(D129,1)/VLOOKUP($B129,Ingredients!$A$1:$D$66,3,FALSE),IF(RIGHT(D129,1)="g",LEFT(D129,1)/VLOOKUP($B129,Ingredients!$A$1:$D$66,4,FALSE)))))*D123</f>
        <v>0</v>
      </c>
      <c r="J129" s="30">
        <f>IF(ISNUMBER(E129),E129/VLOOKUP($B129,Ingredients!$A$1:$D$66,2,FALSE),IF(RIGHT(E129,1)="r",LEFT(E129,1)/VLOOKUP($B129,Ingredients!$A$1:$D$66,2,FALSE),IF(RIGHT(E129,1)="b",LEFT(E129,1)/VLOOKUP($B129,Ingredients!$A$1:$D$66,3,FALSE),IF(RIGHT(E129,1)="g",LEFT(E129,1)/VLOOKUP($B129,Ingredients!$A$1:$D$66,4,FALSE)))))*E123</f>
        <v>0</v>
      </c>
      <c r="K129" s="30">
        <f>IF(ISNUMBER(F129),F129/VLOOKUP($B129,Ingredients!$A$1:$D$66,2,FALSE),IF(RIGHT(F129,1)="r",LEFT(F129,1)/VLOOKUP($B129,Ingredients!$A$1:$D$66,2,FALSE),IF(RIGHT(F129,1)="b",LEFT(F129,1)/VLOOKUP($B129,Ingredients!$A$1:$D$66,3,FALSE),IF(RIGHT(F129,1)="g",LEFT(F129,1)/VLOOKUP($B129,Ingredients!$A$1:$D$66,4,FALSE)))))*F123</f>
        <v>0</v>
      </c>
      <c r="L129" s="30">
        <f t="shared" ref="L129:L131" si="10">SUM(H129:K129)</f>
        <v>0</v>
      </c>
    </row>
    <row r="130" spans="1:14">
      <c r="B130" s="32" t="s">
        <v>157</v>
      </c>
      <c r="C130" s="40">
        <v>0.5</v>
      </c>
      <c r="D130" s="40">
        <v>0.5</v>
      </c>
      <c r="E130" s="40">
        <v>1</v>
      </c>
      <c r="H130" s="30">
        <f>IF(ISNUMBER(C130),C130/VLOOKUP($B130,Ingredients!$A$1:$D$66,2,FALSE),IF(RIGHT(C130,1)="r",LEFT(C130,1)/VLOOKUP($B130,Ingredients!$A$1:$D$66,2,FALSE),IF(RIGHT(C130,1)="b",LEFT(C130,1)/VLOOKUP($B130,Ingredients!$A$1:$D$66,3,FALSE),IF(RIGHT(C130,1)="g",LEFT(C130,1)/VLOOKUP($B130,Ingredients!$A$1:$D$66,4,FALSE)))))*C123</f>
        <v>0</v>
      </c>
      <c r="I130" s="30">
        <f>IF(ISNUMBER(D130),D130/VLOOKUP($B130,Ingredients!$A$1:$D$66,2,FALSE),IF(RIGHT(D130,1)="r",LEFT(D130,1)/VLOOKUP($B130,Ingredients!$A$1:$D$66,2,FALSE),IF(RIGHT(D130,1)="b",LEFT(D130,1)/VLOOKUP($B130,Ingredients!$A$1:$D$66,3,FALSE),IF(RIGHT(D130,1)="g",LEFT(D130,1)/VLOOKUP($B130,Ingredients!$A$1:$D$66,4,FALSE)))))*D123</f>
        <v>0</v>
      </c>
      <c r="J130" s="30">
        <f>IF(ISNUMBER(E130),E130/VLOOKUP($B130,Ingredients!$A$1:$D$66,2,FALSE),IF(RIGHT(E130,1)="r",LEFT(E130,1)/VLOOKUP($B130,Ingredients!$A$1:$D$66,2,FALSE),IF(RIGHT(E130,1)="b",LEFT(E130,1)/VLOOKUP($B130,Ingredients!$A$1:$D$66,3,FALSE),IF(RIGHT(E130,1)="g",LEFT(E130,1)/VLOOKUP($B130,Ingredients!$A$1:$D$66,4,FALSE)))))*E123</f>
        <v>0</v>
      </c>
      <c r="K130" s="30">
        <f>IF(ISNUMBER(F130),F130/VLOOKUP($B130,Ingredients!$A$1:$D$66,2,FALSE),IF(RIGHT(F130,1)="r",LEFT(F130,1)/VLOOKUP($B130,Ingredients!$A$1:$D$66,2,FALSE),IF(RIGHT(F130,1)="b",LEFT(F130,1)/VLOOKUP($B130,Ingredients!$A$1:$D$66,3,FALSE),IF(RIGHT(F130,1)="g",LEFT(F130,1)/VLOOKUP($B130,Ingredients!$A$1:$D$66,4,FALSE)))))*F123</f>
        <v>0</v>
      </c>
      <c r="L130" s="30">
        <f t="shared" si="10"/>
        <v>0</v>
      </c>
    </row>
    <row r="131" spans="1:14">
      <c r="B131" s="32" t="s">
        <v>154</v>
      </c>
      <c r="C131" s="40">
        <v>1</v>
      </c>
      <c r="D131" s="40">
        <v>1</v>
      </c>
      <c r="E131" s="40">
        <v>2</v>
      </c>
      <c r="H131" s="30">
        <f>IF(ISNUMBER(C131),C131/VLOOKUP($B131,Ingredients!$A$1:$D$66,2,FALSE),IF(RIGHT(C131,1)="r",LEFT(C131,1)/VLOOKUP($B131,Ingredients!$A$1:$D$66,2,FALSE),IF(RIGHT(C131,1)="b",LEFT(C131,1)/VLOOKUP($B131,Ingredients!$A$1:$D$66,3,FALSE),IF(RIGHT(C131,1)="g",LEFT(C131,1)/VLOOKUP($B131,Ingredients!$A$1:$D$66,4,FALSE)))))*C123</f>
        <v>0</v>
      </c>
      <c r="I131" s="30">
        <f>IF(ISNUMBER(D131),D131/VLOOKUP($B131,Ingredients!$A$1:$D$66,2,FALSE),IF(RIGHT(D131,1)="r",LEFT(D131,1)/VLOOKUP($B131,Ingredients!$A$1:$D$66,2,FALSE),IF(RIGHT(D131,1)="b",LEFT(D131,1)/VLOOKUP($B131,Ingredients!$A$1:$D$66,3,FALSE),IF(RIGHT(D131,1)="g",LEFT(D131,1)/VLOOKUP($B131,Ingredients!$A$1:$D$66,4,FALSE)))))*D123</f>
        <v>0</v>
      </c>
      <c r="J131" s="30">
        <f>IF(ISNUMBER(E131),E131/VLOOKUP($B131,Ingredients!$A$1:$D$66,2,FALSE),IF(RIGHT(E131,1)="r",LEFT(E131,1)/VLOOKUP($B131,Ingredients!$A$1:$D$66,2,FALSE),IF(RIGHT(E131,1)="b",LEFT(E131,1)/VLOOKUP($B131,Ingredients!$A$1:$D$66,3,FALSE),IF(RIGHT(E131,1)="g",LEFT(E131,1)/VLOOKUP($B131,Ingredients!$A$1:$D$66,4,FALSE)))))*E123</f>
        <v>0</v>
      </c>
      <c r="K131" s="30">
        <f>IF(ISNUMBER(F131),F131/VLOOKUP($B131,Ingredients!$A$1:$D$66,2,FALSE),IF(RIGHT(F131,1)="r",LEFT(F131,1)/VLOOKUP($B131,Ingredients!$A$1:$D$66,2,FALSE),IF(RIGHT(F131,1)="b",LEFT(F131,1)/VLOOKUP($B131,Ingredients!$A$1:$D$66,3,FALSE),IF(RIGHT(F131,1)="g",LEFT(F131,1)/VLOOKUP($B131,Ingredients!$A$1:$D$66,4,FALSE)))))*F123</f>
        <v>0</v>
      </c>
      <c r="L131" s="30">
        <f t="shared" si="10"/>
        <v>0</v>
      </c>
    </row>
    <row r="132" spans="1:14">
      <c r="B132" s="32"/>
      <c r="C132" s="40"/>
      <c r="D132" s="40"/>
      <c r="E132" s="40"/>
      <c r="H132" s="30"/>
      <c r="I132" s="30"/>
      <c r="J132" s="30"/>
      <c r="K132" s="30"/>
    </row>
    <row r="133" spans="1:14">
      <c r="A133" s="32" t="s">
        <v>134</v>
      </c>
      <c r="B133" s="32"/>
      <c r="C133" s="40"/>
      <c r="D133" s="33">
        <f>VLOOKUP($A133,Worksheet!$B$7:$J$65,5,FALSE)</f>
        <v>0</v>
      </c>
      <c r="E133" s="33">
        <f>VLOOKUP($A133,Worksheet!$B$7:$J$65,7,FALSE)</f>
        <v>0</v>
      </c>
      <c r="F133" s="33">
        <f>VLOOKUP($A133,Worksheet!$B$7:$J$65,9,FALSE)</f>
        <v>0</v>
      </c>
      <c r="H133" s="30"/>
      <c r="I133" s="30"/>
      <c r="J133" s="30"/>
      <c r="K133" s="30"/>
    </row>
    <row r="134" spans="1:14">
      <c r="B134" s="32" t="s">
        <v>39</v>
      </c>
      <c r="C134" s="40"/>
      <c r="D134" s="40">
        <v>10</v>
      </c>
      <c r="E134" s="40">
        <v>12</v>
      </c>
      <c r="F134" s="39">
        <v>16</v>
      </c>
      <c r="H134" s="30">
        <f>IF(ISNUMBER(C134),C134/VLOOKUP($B134,Ingredients!$A$1:$D$66,2,FALSE),IF(RIGHT(C134,1)="r",LEFT(C134,1)/VLOOKUP($B134,Ingredients!$A$1:$D$66,2,FALSE),IF(RIGHT(C134,1)="b",LEFT(C134,1)/VLOOKUP($B134,Ingredients!$A$1:$D$66,3,FALSE),IF(RIGHT(C134,1)="g",LEFT(C134,1)/VLOOKUP($B134,Ingredients!$A$1:$D$66,4,FALSE)))))*C133</f>
        <v>0</v>
      </c>
      <c r="I134" s="30">
        <f>IF(ISNUMBER(D134),D134/VLOOKUP($B134,Ingredients!$A$1:$D$66,2,FALSE),IF(RIGHT(D134,1)="r",LEFT(D134,1)/VLOOKUP($B134,Ingredients!$A$1:$D$66,2,FALSE),IF(RIGHT(D134,1)="b",LEFT(D134,1)/VLOOKUP($B134,Ingredients!$A$1:$D$66,3,FALSE),IF(RIGHT(D134,1)="g",LEFT(D134,1)/VLOOKUP($B134,Ingredients!$A$1:$D$66,4,FALSE)))))*D133</f>
        <v>0</v>
      </c>
      <c r="J134" s="30">
        <f>IF(ISNUMBER(E134),E134/VLOOKUP($B134,Ingredients!$A$1:$D$66,2,FALSE),IF(RIGHT(E134,1)="r",LEFT(E134,1)/VLOOKUP($B134,Ingredients!$A$1:$D$66,2,FALSE),IF(RIGHT(E134,1)="b",LEFT(E134,1)/VLOOKUP($B134,Ingredients!$A$1:$D$66,3,FALSE),IF(RIGHT(E134,1)="g",LEFT(E134,1)/VLOOKUP($B134,Ingredients!$A$1:$D$66,4,FALSE)))))*E133</f>
        <v>0</v>
      </c>
      <c r="K134" s="30">
        <f>IF(ISNUMBER(F134),F134/VLOOKUP($B134,Ingredients!$A$1:$D$66,2,FALSE),IF(RIGHT(F134,1)="r",LEFT(F134,1)/VLOOKUP($B134,Ingredients!$A$1:$D$66,2,FALSE),IF(RIGHT(F134,1)="b",LEFT(F134,1)/VLOOKUP($B134,Ingredients!$A$1:$D$66,3,FALSE),IF(RIGHT(F134,1)="g",LEFT(F134,1)/VLOOKUP($B134,Ingredients!$A$1:$D$66,4,FALSE)))))*F133</f>
        <v>0</v>
      </c>
      <c r="L134" s="30">
        <f>SUM(H134:K134)</f>
        <v>0</v>
      </c>
      <c r="N134" s="32"/>
    </row>
    <row r="135" spans="1:14">
      <c r="B135" s="32" t="s">
        <v>120</v>
      </c>
      <c r="C135" s="40"/>
      <c r="D135" s="40" t="s">
        <v>65</v>
      </c>
      <c r="E135" s="40" t="s">
        <v>65</v>
      </c>
      <c r="F135" s="40" t="s">
        <v>65</v>
      </c>
      <c r="H135" s="30">
        <f>IF(ISNUMBER(C135),C135/VLOOKUP($B135,Ingredients!$A$1:$D$66,2,FALSE),IF(RIGHT(C135,1)="r",LEFT(C135,1)/VLOOKUP($B135,Ingredients!$A$1:$D$66,2,FALSE),IF(RIGHT(C135,1)="b",LEFT(C135,1)/VLOOKUP($B135,Ingredients!$A$1:$D$66,3,FALSE),IF(RIGHT(C135,1)="g",LEFT(C135,1)/VLOOKUP($B135,Ingredients!$A$1:$D$66,4,FALSE)))))*C133</f>
        <v>0</v>
      </c>
      <c r="I135" s="30">
        <f>IF(ISNUMBER(D135),D135/VLOOKUP($B135,Ingredients!$A$1:$D$66,2,FALSE),IF(RIGHT(D135,1)="r",LEFT(D135,1)/VLOOKUP($B135,Ingredients!$A$1:$D$66,2,FALSE),IF(RIGHT(D135,1)="b",LEFT(D135,1)/VLOOKUP($B135,Ingredients!$A$1:$D$66,3,FALSE),IF(RIGHT(D135,1)="g",LEFT(D135,1)/VLOOKUP($B135,Ingredients!$A$1:$D$66,4,FALSE)))))*D133</f>
        <v>0</v>
      </c>
      <c r="J135" s="30">
        <f>IF(ISNUMBER(E135),E135/VLOOKUP($B135,Ingredients!$A$1:$D$66,2,FALSE),IF(RIGHT(E135,1)="r",LEFT(E135,1)/VLOOKUP($B135,Ingredients!$A$1:$D$66,2,FALSE),IF(RIGHT(E135,1)="b",LEFT(E135,1)/VLOOKUP($B135,Ingredients!$A$1:$D$66,3,FALSE),IF(RIGHT(E135,1)="g",LEFT(E135,1)/VLOOKUP($B135,Ingredients!$A$1:$D$66,4,FALSE)))))*E133</f>
        <v>0</v>
      </c>
      <c r="K135" s="30">
        <f>IF(ISNUMBER(F135),F135/VLOOKUP($B135,Ingredients!$A$1:$D$66,2,FALSE),IF(RIGHT(F135,1)="r",LEFT(F135,1)/VLOOKUP($B135,Ingredients!$A$1:$D$66,2,FALSE),IF(RIGHT(F135,1)="b",LEFT(F135,1)/VLOOKUP($B135,Ingredients!$A$1:$D$66,3,FALSE),IF(RIGHT(F135,1)="g",LEFT(F135,1)/VLOOKUP($B135,Ingredients!$A$1:$D$66,4,FALSE)))))*F133</f>
        <v>0</v>
      </c>
      <c r="L135" s="30">
        <f>SUM(H135:K135)</f>
        <v>0</v>
      </c>
      <c r="N135" s="32"/>
    </row>
    <row r="136" spans="1:14">
      <c r="B136" s="32" t="s">
        <v>21</v>
      </c>
      <c r="C136" s="40"/>
      <c r="D136" s="40" t="s">
        <v>66</v>
      </c>
      <c r="E136" s="40" t="s">
        <v>90</v>
      </c>
      <c r="F136" s="40" t="s">
        <v>89</v>
      </c>
      <c r="H136" s="30">
        <f>IF(ISNUMBER(C136),C136/VLOOKUP($B136,Ingredients!$A$1:$D$66,2,FALSE),IF(RIGHT(C136,1)="r",LEFT(C136,1)/VLOOKUP($B136,Ingredients!$A$1:$D$66,2,FALSE),IF(RIGHT(C136,1)="b",LEFT(C136,1)/VLOOKUP($B136,Ingredients!$A$1:$D$66,3,FALSE),IF(RIGHT(C136,1)="g",LEFT(C136,1)/VLOOKUP($B136,Ingredients!$A$1:$D$66,4,FALSE)))))*C133</f>
        <v>0</v>
      </c>
      <c r="I136" s="30">
        <f>IF(ISNUMBER(D136),D136/VLOOKUP($B136,Ingredients!$A$1:$D$66,2,FALSE),IF(RIGHT(D136,1)="r",LEFT(D136,1)/VLOOKUP($B136,Ingredients!$A$1:$D$66,2,FALSE),IF(RIGHT(D136,1)="b",LEFT(D136,1)/VLOOKUP($B136,Ingredients!$A$1:$D$66,3,FALSE),IF(RIGHT(D136,1)="g",LEFT(D136,1)/VLOOKUP($B136,Ingredients!$A$1:$D$66,4,FALSE)))))*D133</f>
        <v>0</v>
      </c>
      <c r="J136" s="30">
        <f>IF(ISNUMBER(E136),E136/VLOOKUP($B136,Ingredients!$A$1:$D$66,2,FALSE),IF(RIGHT(E136,1)="r",LEFT(E136,1)/VLOOKUP($B136,Ingredients!$A$1:$D$66,2,FALSE),IF(RIGHT(E136,1)="b",LEFT(E136,1)/VLOOKUP($B136,Ingredients!$A$1:$D$66,3,FALSE),IF(RIGHT(E136,1)="g",LEFT(E136,1)/VLOOKUP($B136,Ingredients!$A$1:$D$66,4,FALSE)))))*E133</f>
        <v>0</v>
      </c>
      <c r="K136" s="30">
        <f>IF(ISNUMBER(F136),F136/VLOOKUP($B136,Ingredients!$A$1:$D$66,2,FALSE),IF(RIGHT(F136,1)="r",LEFT(F136,1)/VLOOKUP($B136,Ingredients!$A$1:$D$66,2,FALSE),IF(RIGHT(F136,1)="b",LEFT(F136,1)/VLOOKUP($B136,Ingredients!$A$1:$D$66,3,FALSE),IF(RIGHT(F136,1)="g",LEFT(F136,1)/VLOOKUP($B136,Ingredients!$A$1:$D$66,4,FALSE)))))*F133</f>
        <v>0</v>
      </c>
      <c r="L136" s="30">
        <f>SUM(H136:K136)</f>
        <v>0</v>
      </c>
    </row>
    <row r="137" spans="1:14">
      <c r="B137" s="32" t="s">
        <v>129</v>
      </c>
      <c r="C137" s="40"/>
      <c r="D137" s="40" t="s">
        <v>90</v>
      </c>
      <c r="E137" s="40" t="s">
        <v>90</v>
      </c>
      <c r="F137" s="40" t="s">
        <v>90</v>
      </c>
      <c r="H137" s="30">
        <f>IF(ISNUMBER(C137),C137/VLOOKUP($B137,Ingredients!$A$1:$D$66,2,FALSE),IF(RIGHT(C137,1)="r",LEFT(C137,1)/VLOOKUP($B137,Ingredients!$A$1:$D$66,2,FALSE),IF(RIGHT(C137,1)="b",LEFT(C137,1)/VLOOKUP($B137,Ingredients!$A$1:$D$66,3,FALSE),IF(RIGHT(C137,1)="g",LEFT(C137,1)/VLOOKUP($B137,Ingredients!$A$1:$D$66,4,FALSE)))))*C133</f>
        <v>0</v>
      </c>
      <c r="I137" s="30">
        <f>IF(ISNUMBER(D137),D137/VLOOKUP($B137,Ingredients!$A$1:$D$66,2,FALSE),IF(RIGHT(D137,1)="r",LEFT(D137,1)/VLOOKUP($B137,Ingredients!$A$1:$D$66,2,FALSE),IF(RIGHT(D137,1)="b",LEFT(D137,1)/VLOOKUP($B137,Ingredients!$A$1:$D$66,3,FALSE),IF(RIGHT(D137,1)="g",LEFT(D137,1)/VLOOKUP($B137,Ingredients!$A$1:$D$66,4,FALSE)))))*D133</f>
        <v>0</v>
      </c>
      <c r="J137" s="30">
        <f>IF(ISNUMBER(E137),E137/VLOOKUP($B137,Ingredients!$A$1:$D$66,2,FALSE),IF(RIGHT(E137,1)="r",LEFT(E137,1)/VLOOKUP($B137,Ingredients!$A$1:$D$66,2,FALSE),IF(RIGHT(E137,1)="b",LEFT(E137,1)/VLOOKUP($B137,Ingredients!$A$1:$D$66,3,FALSE),IF(RIGHT(E137,1)="g",LEFT(E137,1)/VLOOKUP($B137,Ingredients!$A$1:$D$66,4,FALSE)))))*E133</f>
        <v>0</v>
      </c>
      <c r="K137" s="30">
        <f>IF(ISNUMBER(F137),F137/VLOOKUP($B137,Ingredients!$A$1:$D$66,2,FALSE),IF(RIGHT(F137,1)="r",LEFT(F137,1)/VLOOKUP($B137,Ingredients!$A$1:$D$66,2,FALSE),IF(RIGHT(F137,1)="b",LEFT(F137,1)/VLOOKUP($B137,Ingredients!$A$1:$D$66,3,FALSE),IF(RIGHT(F137,1)="g",LEFT(F137,1)/VLOOKUP($B137,Ingredients!$A$1:$D$66,4,FALSE)))))*F133</f>
        <v>0</v>
      </c>
      <c r="L137" s="30">
        <f>SUM(H137:K137)</f>
        <v>0</v>
      </c>
    </row>
    <row r="138" spans="1:14">
      <c r="B138" s="32"/>
      <c r="C138" s="40"/>
      <c r="D138" s="40"/>
      <c r="E138" s="40"/>
      <c r="H138" s="30"/>
      <c r="I138" s="30"/>
      <c r="J138" s="30"/>
      <c r="K138" s="30"/>
    </row>
    <row r="139" spans="1:14">
      <c r="A139" s="31" t="s">
        <v>27</v>
      </c>
      <c r="C139" s="33"/>
      <c r="D139" s="33">
        <f>VLOOKUP($A139,Worksheet!$B$7:$J$65,5,FALSE)</f>
        <v>0</v>
      </c>
      <c r="E139" s="33">
        <f>VLOOKUP($A139,Worksheet!$B$7:$J$65,7,FALSE)</f>
        <v>0</v>
      </c>
      <c r="F139" s="33">
        <f>VLOOKUP($A139,Worksheet!$B$7:$J$65,9,FALSE)</f>
        <v>0</v>
      </c>
      <c r="H139" s="30"/>
      <c r="I139" s="30"/>
      <c r="J139" s="30"/>
    </row>
    <row r="140" spans="1:14">
      <c r="B140" s="31" t="s">
        <v>39</v>
      </c>
      <c r="D140" s="39">
        <v>9</v>
      </c>
      <c r="E140" s="39">
        <v>11</v>
      </c>
      <c r="F140" s="39">
        <v>15</v>
      </c>
      <c r="H140" s="30">
        <f>IF(ISNUMBER(C140),C140/VLOOKUP($B140,Ingredients!$A$1:$D$66,2,FALSE),IF(RIGHT(C140,1)="r",LEFT(C140,1)/VLOOKUP($B140,Ingredients!$A$1:$D$66,2,FALSE),IF(RIGHT(C140,1)="b",LEFT(C140,1)/VLOOKUP($B140,Ingredients!$A$1:$D$66,3,FALSE),IF(RIGHT(C140,1)="g",LEFT(C140,1)/VLOOKUP($B140,Ingredients!$A$1:$D$66,4,FALSE)))))*C139</f>
        <v>0</v>
      </c>
      <c r="I140" s="30">
        <f>IF(ISNUMBER(D140),D140/VLOOKUP($B140,Ingredients!$A$1:$D$66,2,FALSE),IF(RIGHT(D140,1)="r",LEFT(D140,1)/VLOOKUP($B140,Ingredients!$A$1:$D$66,2,FALSE),IF(RIGHT(D140,1)="b",LEFT(D140,1)/VLOOKUP($B140,Ingredients!$A$1:$D$66,3,FALSE),IF(RIGHT(D140,1)="g",LEFT(D140,1)/VLOOKUP($B140,Ingredients!$A$1:$D$66,4,FALSE)))))*D139</f>
        <v>0</v>
      </c>
      <c r="J140" s="30">
        <f>IF(ISNUMBER(E140),E140/VLOOKUP($B140,Ingredients!$A$1:$D$66,2,FALSE),IF(RIGHT(E140,1)="r",LEFT(E140,1)/VLOOKUP($B140,Ingredients!$A$1:$D$66,2,FALSE),IF(RIGHT(E140,1)="b",LEFT(E140,1)/VLOOKUP($B140,Ingredients!$A$1:$D$66,3,FALSE),IF(RIGHT(E140,1)="g",LEFT(E140,1)/VLOOKUP($B140,Ingredients!$A$1:$D$66,4,FALSE)))))*E139</f>
        <v>0</v>
      </c>
      <c r="K140" s="30">
        <f>IF(ISNUMBER(F140),F140/VLOOKUP($B140,Ingredients!$A$1:$D$66,2,FALSE),IF(RIGHT(F140,1)="r",LEFT(F140,1)/VLOOKUP($B140,Ingredients!$A$1:$D$66,2,FALSE),IF(RIGHT(F140,1)="b",LEFT(F140,1)/VLOOKUP($B140,Ingredients!$A$1:$D$66,3,FALSE),IF(RIGHT(F140,1)="g",LEFT(F140,1)/VLOOKUP($B140,Ingredients!$A$1:$D$66,4,FALSE)))))*F139</f>
        <v>0</v>
      </c>
      <c r="L140" s="30">
        <f t="shared" si="9"/>
        <v>0</v>
      </c>
    </row>
    <row r="141" spans="1:14">
      <c r="B141" s="31" t="s">
        <v>15</v>
      </c>
      <c r="D141" s="39" t="s">
        <v>66</v>
      </c>
      <c r="E141" s="39" t="s">
        <v>67</v>
      </c>
      <c r="F141" s="39" t="s">
        <v>68</v>
      </c>
      <c r="H141" s="30">
        <f>IF(ISNUMBER(C141),C141/VLOOKUP($B141,Ingredients!$A$1:$D$66,2,FALSE),IF(RIGHT(C141,1)="r",LEFT(C141,1)/VLOOKUP($B141,Ingredients!$A$1:$D$66,2,FALSE),IF(RIGHT(C141,1)="b",LEFT(C141,1)/VLOOKUP($B141,Ingredients!$A$1:$D$66,3,FALSE),IF(RIGHT(C141,1)="g",LEFT(C141,1)/VLOOKUP($B141,Ingredients!$A$1:$D$66,4,FALSE)))))*C139</f>
        <v>0</v>
      </c>
      <c r="I141" s="30">
        <f>IF(ISNUMBER(D141),D141/VLOOKUP($B141,Ingredients!$A$1:$D$66,2,FALSE),IF(RIGHT(D141,1)="r",LEFT(D141,1)/VLOOKUP($B141,Ingredients!$A$1:$D$66,2,FALSE),IF(RIGHT(D141,1)="b",LEFT(D141,1)/VLOOKUP($B141,Ingredients!$A$1:$D$66,3,FALSE),IF(RIGHT(D141,1)="g",LEFT(D141,1)/VLOOKUP($B141,Ingredients!$A$1:$D$66,4,FALSE)))))*D139</f>
        <v>0</v>
      </c>
      <c r="J141" s="30">
        <f>IF(ISNUMBER(E141),E141/VLOOKUP($B141,Ingredients!$A$1:$D$66,2,FALSE),IF(RIGHT(E141,1)="r",LEFT(E141,1)/VLOOKUP($B141,Ingredients!$A$1:$D$66,2,FALSE),IF(RIGHT(E141,1)="b",LEFT(E141,1)/VLOOKUP($B141,Ingredients!$A$1:$D$66,3,FALSE),IF(RIGHT(E141,1)="g",LEFT(E141,1)/VLOOKUP($B141,Ingredients!$A$1:$D$66,4,FALSE)))))*E139</f>
        <v>0</v>
      </c>
      <c r="K141" s="30">
        <f>IF(ISNUMBER(F141),F141/VLOOKUP($B141,Ingredients!$A$1:$D$66,2,FALSE),IF(RIGHT(F141,1)="r",LEFT(F141,1)/VLOOKUP($B141,Ingredients!$A$1:$D$66,2,FALSE),IF(RIGHT(F141,1)="b",LEFT(F141,1)/VLOOKUP($B141,Ingredients!$A$1:$D$66,3,FALSE),IF(RIGHT(F141,1)="g",LEFT(F141,1)/VLOOKUP($B141,Ingredients!$A$1:$D$66,4,FALSE)))))*F139</f>
        <v>0</v>
      </c>
      <c r="L141" s="30">
        <f t="shared" si="9"/>
        <v>0</v>
      </c>
    </row>
    <row r="142" spans="1:14">
      <c r="B142" s="31" t="s">
        <v>21</v>
      </c>
      <c r="D142" s="39" t="s">
        <v>88</v>
      </c>
      <c r="E142" s="39" t="s">
        <v>90</v>
      </c>
      <c r="F142" s="39" t="s">
        <v>89</v>
      </c>
      <c r="H142" s="30">
        <f>IF(ISNUMBER(C142),C142/VLOOKUP($B142,Ingredients!$A$1:$D$66,2,FALSE),IF(RIGHT(C142,1)="r",LEFT(C142,1)/VLOOKUP($B142,Ingredients!$A$1:$D$66,2,FALSE),IF(RIGHT(C142,1)="b",LEFT(C142,1)/VLOOKUP($B142,Ingredients!$A$1:$D$66,3,FALSE),IF(RIGHT(C142,1)="g",LEFT(C142,1)/VLOOKUP($B142,Ingredients!$A$1:$D$66,4,FALSE)))))*C139</f>
        <v>0</v>
      </c>
      <c r="I142" s="30">
        <f>IF(ISNUMBER(D142),D142/VLOOKUP($B142,Ingredients!$A$1:$D$66,2,FALSE),IF(RIGHT(D142,1)="r",LEFT(D142,1)/VLOOKUP($B142,Ingredients!$A$1:$D$66,2,FALSE),IF(RIGHT(D142,1)="b",LEFT(D142,1)/VLOOKUP($B142,Ingredients!$A$1:$D$66,3,FALSE),IF(RIGHT(D142,1)="g",LEFT(D142,1)/VLOOKUP($B142,Ingredients!$A$1:$D$66,4,FALSE)))))*D139</f>
        <v>0</v>
      </c>
      <c r="J142" s="30">
        <f>IF(ISNUMBER(E142),E142/VLOOKUP($B142,Ingredients!$A$1:$D$66,2,FALSE),IF(RIGHT(E142,1)="r",LEFT(E142,1)/VLOOKUP($B142,Ingredients!$A$1:$D$66,2,FALSE),IF(RIGHT(E142,1)="b",LEFT(E142,1)/VLOOKUP($B142,Ingredients!$A$1:$D$66,3,FALSE),IF(RIGHT(E142,1)="g",LEFT(E142,1)/VLOOKUP($B142,Ingredients!$A$1:$D$66,4,FALSE)))))*E139</f>
        <v>0</v>
      </c>
      <c r="K142" s="30">
        <f>IF(ISNUMBER(F142),F142/VLOOKUP($B142,Ingredients!$A$1:$D$66,2,FALSE),IF(RIGHT(F142,1)="r",LEFT(F142,1)/VLOOKUP($B142,Ingredients!$A$1:$D$66,2,FALSE),IF(RIGHT(F142,1)="b",LEFT(F142,1)/VLOOKUP($B142,Ingredients!$A$1:$D$66,3,FALSE),IF(RIGHT(F142,1)="g",LEFT(F142,1)/VLOOKUP($B142,Ingredients!$A$1:$D$66,4,FALSE)))))*F139</f>
        <v>0</v>
      </c>
      <c r="L142" s="30">
        <f t="shared" si="9"/>
        <v>0</v>
      </c>
    </row>
    <row r="143" spans="1:14">
      <c r="H143" s="31"/>
    </row>
    <row r="144" spans="1:14">
      <c r="A144" s="31" t="s">
        <v>101</v>
      </c>
      <c r="C144" s="33"/>
      <c r="D144" s="33">
        <f>VLOOKUP($A144,Worksheet!$B$7:$J$65,5,FALSE)</f>
        <v>0</v>
      </c>
      <c r="E144" s="33">
        <f>VLOOKUP($A144,Worksheet!$B$7:$J$65,7,FALSE)</f>
        <v>0</v>
      </c>
      <c r="F144" s="33">
        <f>VLOOKUP($A144,Worksheet!$B$7:$J$65,9,FALSE)</f>
        <v>0</v>
      </c>
      <c r="H144" s="30"/>
      <c r="I144" s="30"/>
      <c r="J144" s="30"/>
    </row>
    <row r="145" spans="1:12">
      <c r="B145" s="31" t="s">
        <v>39</v>
      </c>
      <c r="D145" s="39">
        <v>4</v>
      </c>
      <c r="E145" s="39">
        <v>6</v>
      </c>
      <c r="F145" s="39">
        <v>8</v>
      </c>
      <c r="H145" s="30">
        <f>IF(ISNUMBER(C145),C145/VLOOKUP($B145,Ingredients!$A$1:$D$66,2,FALSE),IF(RIGHT(C145,1)="r",LEFT(C145,1)/VLOOKUP($B145,Ingredients!$A$1:$D$66,2,FALSE),IF(RIGHT(C145,1)="b",LEFT(C145,1)/VLOOKUP($B145,Ingredients!$A$1:$D$66,3,FALSE),IF(RIGHT(C145,1)="g",LEFT(C145,1)/VLOOKUP($B145,Ingredients!$A$1:$D$66,4,FALSE)))))*C144</f>
        <v>0</v>
      </c>
      <c r="I145" s="30">
        <f>IF(ISNUMBER(D145),D145/VLOOKUP($B145,Ingredients!$A$1:$D$66,2,FALSE),IF(RIGHT(D145,1)="r",LEFT(D145,1)/VLOOKUP($B145,Ingredients!$A$1:$D$66,2,FALSE),IF(RIGHT(D145,1)="b",LEFT(D145,1)/VLOOKUP($B145,Ingredients!$A$1:$D$66,3,FALSE),IF(RIGHT(D145,1)="g",LEFT(D145,1)/VLOOKUP($B145,Ingredients!$A$1:$D$66,4,FALSE)))))*D144</f>
        <v>0</v>
      </c>
      <c r="J145" s="30">
        <f>IF(ISNUMBER(E145),E145/VLOOKUP($B145,Ingredients!$A$1:$D$66,2,FALSE),IF(RIGHT(E145,1)="r",LEFT(E145,1)/VLOOKUP($B145,Ingredients!$A$1:$D$66,2,FALSE),IF(RIGHT(E145,1)="b",LEFT(E145,1)/VLOOKUP($B145,Ingredients!$A$1:$D$66,3,FALSE),IF(RIGHT(E145,1)="g",LEFT(E145,1)/VLOOKUP($B145,Ingredients!$A$1:$D$66,4,FALSE)))))*E144</f>
        <v>0</v>
      </c>
      <c r="K145" s="30">
        <f>IF(ISNUMBER(F145),F145/VLOOKUP($B145,Ingredients!$A$1:$D$66,2,FALSE),IF(RIGHT(F145,1)="r",LEFT(F145,1)/VLOOKUP($B145,Ingredients!$A$1:$D$66,2,FALSE),IF(RIGHT(F145,1)="b",LEFT(F145,1)/VLOOKUP($B145,Ingredients!$A$1:$D$66,3,FALSE),IF(RIGHT(F145,1)="g",LEFT(F145,1)/VLOOKUP($B145,Ingredients!$A$1:$D$66,4,FALSE)))))*F144</f>
        <v>0</v>
      </c>
      <c r="L145" s="30">
        <f t="shared" si="9"/>
        <v>0</v>
      </c>
    </row>
    <row r="146" spans="1:12">
      <c r="B146" s="31" t="s">
        <v>11</v>
      </c>
      <c r="D146" s="39">
        <v>4</v>
      </c>
      <c r="E146" s="39">
        <v>5</v>
      </c>
      <c r="F146" s="39">
        <v>7</v>
      </c>
      <c r="H146" s="30">
        <f>IF(ISNUMBER(C146),C146/VLOOKUP($B146,Ingredients!$A$1:$D$66,2,FALSE),IF(RIGHT(C146,1)="r",LEFT(C146,1)/VLOOKUP($B146,Ingredients!$A$1:$D$66,2,FALSE),IF(RIGHT(C146,1)="b",LEFT(C146,1)/VLOOKUP($B146,Ingredients!$A$1:$D$66,3,FALSE),IF(RIGHT(C146,1)="g",LEFT(C146,1)/VLOOKUP($B146,Ingredients!$A$1:$D$66,4,FALSE)))))*C144</f>
        <v>0</v>
      </c>
      <c r="I146" s="30">
        <f>IF(ISNUMBER(D146),D146/VLOOKUP($B146,Ingredients!$A$1:$D$66,2,FALSE),IF(RIGHT(D146,1)="r",LEFT(D146,1)/VLOOKUP($B146,Ingredients!$A$1:$D$66,2,FALSE),IF(RIGHT(D146,1)="b",LEFT(D146,1)/VLOOKUP($B146,Ingredients!$A$1:$D$66,3,FALSE),IF(RIGHT(D146,1)="g",LEFT(D146,1)/VLOOKUP($B146,Ingredients!$A$1:$D$66,4,FALSE)))))*D144</f>
        <v>0</v>
      </c>
      <c r="J146" s="30">
        <f>IF(ISNUMBER(E146),E146/VLOOKUP($B146,Ingredients!$A$1:$D$66,2,FALSE),IF(RIGHT(E146,1)="r",LEFT(E146,1)/VLOOKUP($B146,Ingredients!$A$1:$D$66,2,FALSE),IF(RIGHT(E146,1)="b",LEFT(E146,1)/VLOOKUP($B146,Ingredients!$A$1:$D$66,3,FALSE),IF(RIGHT(E146,1)="g",LEFT(E146,1)/VLOOKUP($B146,Ingredients!$A$1:$D$66,4,FALSE)))))*E144</f>
        <v>0</v>
      </c>
      <c r="K146" s="30">
        <f>IF(ISNUMBER(F146),F146/VLOOKUP($B146,Ingredients!$A$1:$D$66,2,FALSE),IF(RIGHT(F146,1)="r",LEFT(F146,1)/VLOOKUP($B146,Ingredients!$A$1:$D$66,2,FALSE),IF(RIGHT(F146,1)="b",LEFT(F146,1)/VLOOKUP($B146,Ingredients!$A$1:$D$66,3,FALSE),IF(RIGHT(F146,1)="g",LEFT(F146,1)/VLOOKUP($B146,Ingredients!$A$1:$D$66,4,FALSE)))))*F144</f>
        <v>0</v>
      </c>
      <c r="L146" s="30">
        <f t="shared" si="9"/>
        <v>0</v>
      </c>
    </row>
    <row r="147" spans="1:12">
      <c r="B147" s="31" t="s">
        <v>21</v>
      </c>
      <c r="D147" s="39" t="s">
        <v>88</v>
      </c>
      <c r="E147" s="39" t="s">
        <v>90</v>
      </c>
      <c r="F147" s="39" t="s">
        <v>89</v>
      </c>
      <c r="H147" s="30">
        <f>IF(ISNUMBER(C147),C147/VLOOKUP($B147,Ingredients!$A$1:$D$66,2,FALSE),IF(RIGHT(C147,1)="r",LEFT(C147,1)/VLOOKUP($B147,Ingredients!$A$1:$D$66,2,FALSE),IF(RIGHT(C147,1)="b",LEFT(C147,1)/VLOOKUP($B147,Ingredients!$A$1:$D$66,3,FALSE),IF(RIGHT(C147,1)="g",LEFT(C147,1)/VLOOKUP($B147,Ingredients!$A$1:$D$66,4,FALSE)))))*C144</f>
        <v>0</v>
      </c>
      <c r="I147" s="30">
        <f>IF(ISNUMBER(D147),D147/VLOOKUP($B147,Ingredients!$A$1:$D$66,2,FALSE),IF(RIGHT(D147,1)="r",LEFT(D147,1)/VLOOKUP($B147,Ingredients!$A$1:$D$66,2,FALSE),IF(RIGHT(D147,1)="b",LEFT(D147,1)/VLOOKUP($B147,Ingredients!$A$1:$D$66,3,FALSE),IF(RIGHT(D147,1)="g",LEFT(D147,1)/VLOOKUP($B147,Ingredients!$A$1:$D$66,4,FALSE)))))*D144</f>
        <v>0</v>
      </c>
      <c r="J147" s="30">
        <f>IF(ISNUMBER(E147),E147/VLOOKUP($B147,Ingredients!$A$1:$D$66,2,FALSE),IF(RIGHT(E147,1)="r",LEFT(E147,1)/VLOOKUP($B147,Ingredients!$A$1:$D$66,2,FALSE),IF(RIGHT(E147,1)="b",LEFT(E147,1)/VLOOKUP($B147,Ingredients!$A$1:$D$66,3,FALSE),IF(RIGHT(E147,1)="g",LEFT(E147,1)/VLOOKUP($B147,Ingredients!$A$1:$D$66,4,FALSE)))))*E144</f>
        <v>0</v>
      </c>
      <c r="K147" s="30">
        <f>IF(ISNUMBER(F147),F147/VLOOKUP($B147,Ingredients!$A$1:$D$66,2,FALSE),IF(RIGHT(F147,1)="r",LEFT(F147,1)/VLOOKUP($B147,Ingredients!$A$1:$D$66,2,FALSE),IF(RIGHT(F147,1)="b",LEFT(F147,1)/VLOOKUP($B147,Ingredients!$A$1:$D$66,3,FALSE),IF(RIGHT(F147,1)="g",LEFT(F147,1)/VLOOKUP($B147,Ingredients!$A$1:$D$66,4,FALSE)))))*F144</f>
        <v>0</v>
      </c>
      <c r="L147" s="30">
        <f t="shared" si="9"/>
        <v>0</v>
      </c>
    </row>
    <row r="148" spans="1:12">
      <c r="H148" s="30"/>
      <c r="I148" s="30"/>
      <c r="J148" s="30"/>
      <c r="K148" s="30"/>
    </row>
    <row r="149" spans="1:12">
      <c r="A149" s="32" t="s">
        <v>123</v>
      </c>
      <c r="C149" s="33">
        <f>VLOOKUP($A149,Worksheet!$B$7:$J$65,3,FALSE)</f>
        <v>0</v>
      </c>
      <c r="D149" s="33">
        <f>VLOOKUP($A149,Worksheet!$B$7:$J$65,5,FALSE)</f>
        <v>0</v>
      </c>
      <c r="E149" s="33">
        <f>VLOOKUP($A149,Worksheet!$B$7:$J$65,7,FALSE)</f>
        <v>0</v>
      </c>
      <c r="F149" s="33"/>
      <c r="H149" s="30"/>
      <c r="I149" s="30"/>
      <c r="J149" s="30"/>
    </row>
    <row r="150" spans="1:12">
      <c r="B150" s="32" t="s">
        <v>10</v>
      </c>
      <c r="C150" s="39">
        <v>2</v>
      </c>
      <c r="D150" s="39">
        <v>3</v>
      </c>
      <c r="E150" s="39">
        <v>4</v>
      </c>
      <c r="H150" s="30">
        <f>IF(ISNUMBER(C150),C150/VLOOKUP($B150,Ingredients!$A$1:$D$66,2,FALSE),IF(RIGHT(C150,1)="r",LEFT(C150,1)/VLOOKUP($B150,Ingredients!$A$1:$D$66,2,FALSE),IF(RIGHT(C150,1)="b",LEFT(C150,1)/VLOOKUP($B150,Ingredients!$A$1:$D$66,3,FALSE),IF(RIGHT(C150,1)="g",LEFT(C150,1)/VLOOKUP($B150,Ingredients!$A$1:$D$66,4,FALSE)))))*C149</f>
        <v>0</v>
      </c>
      <c r="I150" s="30">
        <f>IF(ISNUMBER(D150),D150/VLOOKUP($B150,Ingredients!$A$1:$D$66,2,FALSE),IF(RIGHT(D150,1)="r",LEFT(D150,1)/VLOOKUP($B150,Ingredients!$A$1:$D$66,2,FALSE),IF(RIGHT(D150,1)="b",LEFT(D150,1)/VLOOKUP($B150,Ingredients!$A$1:$D$66,3,FALSE),IF(RIGHT(D150,1)="g",LEFT(D150,1)/VLOOKUP($B150,Ingredients!$A$1:$D$66,4,FALSE)))))*D149</f>
        <v>0</v>
      </c>
      <c r="J150" s="30">
        <f>IF(ISNUMBER(E150),E150/VLOOKUP($B150,Ingredients!$A$1:$D$66,2,FALSE),IF(RIGHT(E150,1)="r",LEFT(E150,1)/VLOOKUP($B150,Ingredients!$A$1:$D$66,2,FALSE),IF(RIGHT(E150,1)="b",LEFT(E150,1)/VLOOKUP($B150,Ingredients!$A$1:$D$66,3,FALSE),IF(RIGHT(E150,1)="g",LEFT(E150,1)/VLOOKUP($B150,Ingredients!$A$1:$D$66,4,FALSE)))))*E149</f>
        <v>0</v>
      </c>
      <c r="K150" s="30">
        <f>IF(ISNUMBER(F150),F150/VLOOKUP($B150,Ingredients!$A$1:$D$66,2,FALSE),IF(RIGHT(F150,1)="r",LEFT(F150,1)/VLOOKUP($B150,Ingredients!$A$1:$D$66,2,FALSE),IF(RIGHT(F150,1)="b",LEFT(F150,1)/VLOOKUP($B150,Ingredients!$A$1:$D$66,3,FALSE),IF(RIGHT(F150,1)="g",LEFT(F150,1)/VLOOKUP($B150,Ingredients!$A$1:$D$66,4,FALSE)))))*F149</f>
        <v>0</v>
      </c>
      <c r="L150" s="30">
        <f>SUM(H150:K150)</f>
        <v>0</v>
      </c>
    </row>
    <row r="151" spans="1:12">
      <c r="B151" s="32" t="s">
        <v>120</v>
      </c>
      <c r="C151" s="40" t="s">
        <v>69</v>
      </c>
      <c r="D151" s="39" t="s">
        <v>69</v>
      </c>
      <c r="E151" s="40" t="s">
        <v>67</v>
      </c>
      <c r="H151" s="30">
        <f>IF(ISNUMBER(C151),C151/VLOOKUP($B151,Ingredients!$A$1:$D$66,2,FALSE),IF(RIGHT(C151,1)="r",LEFT(C151,1)/VLOOKUP($B151,Ingredients!$A$1:$D$66,2,FALSE),IF(RIGHT(C151,1)="b",LEFT(C151,1)/VLOOKUP($B151,Ingredients!$A$1:$D$66,3,FALSE),IF(RIGHT(C151,1)="g",LEFT(C151,1)/VLOOKUP($B151,Ingredients!$A$1:$D$66,4,FALSE)))))*C149</f>
        <v>0</v>
      </c>
      <c r="I151" s="30">
        <f>IF(ISNUMBER(D151),D151/VLOOKUP($B151,Ingredients!$A$1:$D$66,2,FALSE),IF(RIGHT(D151,1)="r",LEFT(D151,1)/VLOOKUP($B151,Ingredients!$A$1:$D$66,2,FALSE),IF(RIGHT(D151,1)="b",LEFT(D151,1)/VLOOKUP($B151,Ingredients!$A$1:$D$66,3,FALSE),IF(RIGHT(D151,1)="g",LEFT(D151,1)/VLOOKUP($B151,Ingredients!$A$1:$D$66,4,FALSE)))))*D149</f>
        <v>0</v>
      </c>
      <c r="J151" s="30">
        <f>IF(ISNUMBER(E151),E151/VLOOKUP($B151,Ingredients!$A$1:$D$66,2,FALSE),IF(RIGHT(E151,1)="r",LEFT(E151,1)/VLOOKUP($B151,Ingredients!$A$1:$D$66,2,FALSE),IF(RIGHT(E151,1)="b",LEFT(E151,1)/VLOOKUP($B151,Ingredients!$A$1:$D$66,3,FALSE),IF(RIGHT(E151,1)="g",LEFT(E151,1)/VLOOKUP($B151,Ingredients!$A$1:$D$66,4,FALSE)))))*E149</f>
        <v>0</v>
      </c>
      <c r="K151" s="30">
        <f>IF(ISNUMBER(F151),F151/VLOOKUP($B151,Ingredients!$A$1:$D$66,2,FALSE),IF(RIGHT(F151,1)="r",LEFT(F151,1)/VLOOKUP($B151,Ingredients!$A$1:$D$66,2,FALSE),IF(RIGHT(F151,1)="b",LEFT(F151,1)/VLOOKUP($B151,Ingredients!$A$1:$D$66,3,FALSE),IF(RIGHT(F151,1)="g",LEFT(F151,1)/VLOOKUP($B151,Ingredients!$A$1:$D$66,4,FALSE)))))*F149</f>
        <v>0</v>
      </c>
      <c r="L151" s="30">
        <f>SUM(H151:K151)</f>
        <v>0</v>
      </c>
    </row>
    <row r="152" spans="1:12">
      <c r="B152" s="32" t="s">
        <v>21</v>
      </c>
      <c r="C152" s="40" t="s">
        <v>66</v>
      </c>
      <c r="D152" s="40" t="s">
        <v>66</v>
      </c>
      <c r="E152" s="40" t="s">
        <v>67</v>
      </c>
      <c r="H152" s="30">
        <f>IF(ISNUMBER(C152),C152/VLOOKUP($B152,Ingredients!$A$1:$D$66,2,FALSE),IF(RIGHT(C152,1)="r",LEFT(C152,1)/VLOOKUP($B152,Ingredients!$A$1:$D$66,2,FALSE),IF(RIGHT(C152,1)="b",LEFT(C152,1)/VLOOKUP($B152,Ingredients!$A$1:$D$66,3,FALSE),IF(RIGHT(C152,1)="g",LEFT(C152,1)/VLOOKUP($B152,Ingredients!$A$1:$D$66,4,FALSE)))))*C149</f>
        <v>0</v>
      </c>
      <c r="I152" s="30">
        <f>IF(ISNUMBER(D152),D152/VLOOKUP($B152,Ingredients!$A$1:$D$66,2,FALSE),IF(RIGHT(D152,1)="r",LEFT(D152,1)/VLOOKUP($B152,Ingredients!$A$1:$D$66,2,FALSE),IF(RIGHT(D152,1)="b",LEFT(D152,1)/VLOOKUP($B152,Ingredients!$A$1:$D$66,3,FALSE),IF(RIGHT(D152,1)="g",LEFT(D152,1)/VLOOKUP($B152,Ingredients!$A$1:$D$66,4,FALSE)))))*D149</f>
        <v>0</v>
      </c>
      <c r="J152" s="30">
        <f>IF(ISNUMBER(E152),E152/VLOOKUP($B152,Ingredients!$A$1:$D$66,2,FALSE),IF(RIGHT(E152,1)="r",LEFT(E152,1)/VLOOKUP($B152,Ingredients!$A$1:$D$66,2,FALSE),IF(RIGHT(E152,1)="b",LEFT(E152,1)/VLOOKUP($B152,Ingredients!$A$1:$D$66,3,FALSE),IF(RIGHT(E152,1)="g",LEFT(E152,1)/VLOOKUP($B152,Ingredients!$A$1:$D$66,4,FALSE)))))*E149</f>
        <v>0</v>
      </c>
      <c r="K152" s="30">
        <f>IF(ISNUMBER(F152),F152/VLOOKUP($B152,Ingredients!$A$1:$D$66,2,FALSE),IF(RIGHT(F152,1)="r",LEFT(F152,1)/VLOOKUP($B152,Ingredients!$A$1:$D$66,2,FALSE),IF(RIGHT(F152,1)="b",LEFT(F152,1)/VLOOKUP($B152,Ingredients!$A$1:$D$66,3,FALSE),IF(RIGHT(F152,1)="g",LEFT(F152,1)/VLOOKUP($B152,Ingredients!$A$1:$D$66,4,FALSE)))))*F149</f>
        <v>0</v>
      </c>
      <c r="L152" s="30">
        <f>SUM(H152:K152)</f>
        <v>0</v>
      </c>
    </row>
    <row r="153" spans="1:12">
      <c r="B153" s="32" t="s">
        <v>22</v>
      </c>
      <c r="C153" s="40" t="s">
        <v>65</v>
      </c>
      <c r="D153" s="40" t="s">
        <v>66</v>
      </c>
      <c r="E153" s="40" t="s">
        <v>67</v>
      </c>
      <c r="H153" s="30">
        <f>IF(ISNUMBER(C153),C153/VLOOKUP($B153,Ingredients!$A$1:$D$66,2,FALSE),IF(RIGHT(C153,1)="r",LEFT(C153,1)/VLOOKUP($B153,Ingredients!$A$1:$D$66,2,FALSE),IF(RIGHT(C153,1)="b",LEFT(C153,1)/VLOOKUP($B153,Ingredients!$A$1:$D$66,3,FALSE),IF(RIGHT(C153,1)="g",LEFT(C153,1)/VLOOKUP($B153,Ingredients!$A$1:$D$66,4,FALSE)))))*C149</f>
        <v>0</v>
      </c>
      <c r="I153" s="30">
        <f>IF(ISNUMBER(D153),D153/VLOOKUP($B153,Ingredients!$A$1:$D$66,2,FALSE),IF(RIGHT(D153,1)="r",LEFT(D153,1)/VLOOKUP($B153,Ingredients!$A$1:$D$66,2,FALSE),IF(RIGHT(D153,1)="b",LEFT(D153,1)/VLOOKUP($B153,Ingredients!$A$1:$D$66,3,FALSE),IF(RIGHT(D153,1)="g",LEFT(D153,1)/VLOOKUP($B153,Ingredients!$A$1:$D$66,4,FALSE)))))*D149</f>
        <v>0</v>
      </c>
      <c r="J153" s="30">
        <f>IF(ISNUMBER(E153),E153/VLOOKUP($B153,Ingredients!$A$1:$D$66,2,FALSE),IF(RIGHT(E153,1)="r",LEFT(E153,1)/VLOOKUP($B153,Ingredients!$A$1:$D$66,2,FALSE),IF(RIGHT(E153,1)="b",LEFT(E153,1)/VLOOKUP($B153,Ingredients!$A$1:$D$66,3,FALSE),IF(RIGHT(E153,1)="g",LEFT(E153,1)/VLOOKUP($B153,Ingredients!$A$1:$D$66,4,FALSE)))))*E149</f>
        <v>0</v>
      </c>
      <c r="K153" s="30">
        <f>IF(ISNUMBER(F153),F153/VLOOKUP($B153,Ingredients!$A$1:$D$66,2,FALSE),IF(RIGHT(F153,1)="r",LEFT(F153,1)/VLOOKUP($B153,Ingredients!$A$1:$D$66,2,FALSE),IF(RIGHT(F153,1)="b",LEFT(F153,1)/VLOOKUP($B153,Ingredients!$A$1:$D$66,3,FALSE),IF(RIGHT(F153,1)="g",LEFT(F153,1)/VLOOKUP($B153,Ingredients!$A$1:$D$66,4,FALSE)))))*F149</f>
        <v>0</v>
      </c>
      <c r="L153" s="30">
        <f>SUM(H153:K153)</f>
        <v>0</v>
      </c>
    </row>
    <row r="154" spans="1:12">
      <c r="B154" s="32" t="s">
        <v>20</v>
      </c>
      <c r="C154" s="40" t="s">
        <v>65</v>
      </c>
      <c r="D154" s="40" t="s">
        <v>65</v>
      </c>
      <c r="E154" s="40" t="s">
        <v>69</v>
      </c>
      <c r="H154" s="30">
        <f>IF(ISNUMBER(C154),C154/VLOOKUP($B154,Ingredients!$A$1:$D$66,2,FALSE),IF(RIGHT(C154,1)="r",LEFT(C154,1)/VLOOKUP($B154,Ingredients!$A$1:$D$66,2,FALSE),IF(RIGHT(C154,1)="b",LEFT(C154,1)/VLOOKUP($B154,Ingredients!$A$1:$D$66,3,FALSE),IF(RIGHT(C154,1)="g",LEFT(C154,1)/VLOOKUP($B154,Ingredients!$A$1:$D$66,4,FALSE)))))*C149</f>
        <v>0</v>
      </c>
      <c r="I154" s="30">
        <f>IF(ISNUMBER(D154),D154/VLOOKUP($B154,Ingredients!$A$1:$D$66,2,FALSE),IF(RIGHT(D154,1)="r",LEFT(D154,1)/VLOOKUP($B154,Ingredients!$A$1:$D$66,2,FALSE),IF(RIGHT(D154,1)="b",LEFT(D154,1)/VLOOKUP($B154,Ingredients!$A$1:$D$66,3,FALSE),IF(RIGHT(D154,1)="g",LEFT(D154,1)/VLOOKUP($B154,Ingredients!$A$1:$D$66,4,FALSE)))))*D149</f>
        <v>0</v>
      </c>
      <c r="J154" s="30">
        <f>IF(ISNUMBER(E154),E154/VLOOKUP($B154,Ingredients!$A$1:$D$66,2,FALSE),IF(RIGHT(E154,1)="r",LEFT(E154,1)/VLOOKUP($B154,Ingredients!$A$1:$D$66,2,FALSE),IF(RIGHT(E154,1)="b",LEFT(E154,1)/VLOOKUP($B154,Ingredients!$A$1:$D$66,3,FALSE),IF(RIGHT(E154,1)="g",LEFT(E154,1)/VLOOKUP($B154,Ingredients!$A$1:$D$66,4,FALSE)))))*E149</f>
        <v>0</v>
      </c>
      <c r="K154" s="30">
        <f>IF(ISNUMBER(F154),F154/VLOOKUP($B154,Ingredients!$A$1:$D$66,2,FALSE),IF(RIGHT(F154,1)="r",LEFT(F154,1)/VLOOKUP($B154,Ingredients!$A$1:$D$66,2,FALSE),IF(RIGHT(F154,1)="b",LEFT(F154,1)/VLOOKUP($B154,Ingredients!$A$1:$D$66,3,FALSE),IF(RIGHT(F154,1)="g",LEFT(F154,1)/VLOOKUP($B154,Ingredients!$A$1:$D$66,4,FALSE)))))*F149</f>
        <v>0</v>
      </c>
      <c r="L154" s="30">
        <f>SUM(H154:K154)</f>
        <v>0</v>
      </c>
    </row>
    <row r="155" spans="1:12">
      <c r="B155" s="71" t="s">
        <v>160</v>
      </c>
      <c r="C155" s="45">
        <v>1</v>
      </c>
      <c r="D155" s="45">
        <v>2</v>
      </c>
      <c r="E155" s="45">
        <v>2</v>
      </c>
      <c r="F155" s="41"/>
      <c r="G155" s="35"/>
      <c r="H155" s="36">
        <f>IF(ISNUMBER(C155),C155/VLOOKUP($B155,Ingredients!$A$1:$D$66,2,FALSE),IF(RIGHT(C155,1)="r",LEFT(C155,1)/VLOOKUP($B155,Ingredients!$A$1:$D$66,2,FALSE),IF(RIGHT(C155,1)="b",LEFT(C155,1)/VLOOKUP($B155,Ingredients!$A$1:$D$66,3,FALSE),IF(RIGHT(C155,1)="g",LEFT(C155,1)/VLOOKUP($B155,Ingredients!$A$1:$D$66,4,FALSE)))))*C149</f>
        <v>0</v>
      </c>
      <c r="I155" s="36">
        <f>IF(ISNUMBER(D155),D155/VLOOKUP($B155,Ingredients!$A$1:$D$66,2,FALSE),IF(RIGHT(D155,1)="r",LEFT(D155,1)/VLOOKUP($B155,Ingredients!$A$1:$D$66,2,FALSE),IF(RIGHT(D155,1)="b",LEFT(D155,1)/VLOOKUP($B155,Ingredients!$A$1:$D$66,3,FALSE),IF(RIGHT(D155,1)="g",LEFT(D155,1)/VLOOKUP($B155,Ingredients!$A$1:$D$66,4,FALSE)))))*D149</f>
        <v>0</v>
      </c>
      <c r="J155" s="36">
        <f>IF(ISNUMBER(E155),E155/VLOOKUP($B155,Ingredients!$A$1:$D$66,2,FALSE),IF(RIGHT(E155,1)="r",LEFT(E155,1)/VLOOKUP($B155,Ingredients!$A$1:$D$66,2,FALSE),IF(RIGHT(E155,1)="b",LEFT(E155,1)/VLOOKUP($B155,Ingredients!$A$1:$D$66,3,FALSE),IF(RIGHT(E155,1)="g",LEFT(E155,1)/VLOOKUP($B155,Ingredients!$A$1:$D$66,4,FALSE)))))*E149</f>
        <v>0</v>
      </c>
      <c r="K155" s="36">
        <f>IF(ISNUMBER(F155),F155/VLOOKUP($B155,Ingredients!$A$1:$D$66,2,FALSE),IF(RIGHT(F155,1)="r",LEFT(F155,1)/VLOOKUP($B155,Ingredients!$A$1:$D$66,2,FALSE),IF(RIGHT(F155,1)="b",LEFT(F155,1)/VLOOKUP($B155,Ingredients!$A$1:$D$66,3,FALSE),IF(RIGHT(F155,1)="g",LEFT(F155,1)/VLOOKUP($B155,Ingredients!$A$1:$D$66,4,FALSE)))))*F149</f>
        <v>0</v>
      </c>
      <c r="L155" s="36">
        <f t="shared" ref="L155:L157" si="11">SUM(H155:K155)</f>
        <v>0</v>
      </c>
    </row>
    <row r="156" spans="1:12">
      <c r="B156" s="32" t="s">
        <v>157</v>
      </c>
      <c r="C156" s="40">
        <v>0.5</v>
      </c>
      <c r="D156" s="40">
        <v>0.5</v>
      </c>
      <c r="E156" s="40">
        <v>1</v>
      </c>
      <c r="H156" s="30">
        <f>IF(ISNUMBER(C156),C156/VLOOKUP($B156,Ingredients!$A$1:$D$66,2,FALSE),IF(RIGHT(C156,1)="r",LEFT(C156,1)/VLOOKUP($B156,Ingredients!$A$1:$D$66,2,FALSE),IF(RIGHT(C156,1)="b",LEFT(C156,1)/VLOOKUP($B156,Ingredients!$A$1:$D$66,3,FALSE),IF(RIGHT(C156,1)="g",LEFT(C156,1)/VLOOKUP($B156,Ingredients!$A$1:$D$66,4,FALSE)))))*C149</f>
        <v>0</v>
      </c>
      <c r="I156" s="30">
        <f>IF(ISNUMBER(D156),D156/VLOOKUP($B156,Ingredients!$A$1:$D$66,2,FALSE),IF(RIGHT(D156,1)="r",LEFT(D156,1)/VLOOKUP($B156,Ingredients!$A$1:$D$66,2,FALSE),IF(RIGHT(D156,1)="b",LEFT(D156,1)/VLOOKUP($B156,Ingredients!$A$1:$D$66,3,FALSE),IF(RIGHT(D156,1)="g",LEFT(D156,1)/VLOOKUP($B156,Ingredients!$A$1:$D$66,4,FALSE)))))*D149</f>
        <v>0</v>
      </c>
      <c r="J156" s="30">
        <f>IF(ISNUMBER(E156),E156/VLOOKUP($B156,Ingredients!$A$1:$D$66,2,FALSE),IF(RIGHT(E156,1)="r",LEFT(E156,1)/VLOOKUP($B156,Ingredients!$A$1:$D$66,2,FALSE),IF(RIGHT(E156,1)="b",LEFT(E156,1)/VLOOKUP($B156,Ingredients!$A$1:$D$66,3,FALSE),IF(RIGHT(E156,1)="g",LEFT(E156,1)/VLOOKUP($B156,Ingredients!$A$1:$D$66,4,FALSE)))))*E149</f>
        <v>0</v>
      </c>
      <c r="K156" s="30">
        <f>IF(ISNUMBER(F156),F156/VLOOKUP($B156,Ingredients!$A$1:$D$66,2,FALSE),IF(RIGHT(F156,1)="r",LEFT(F156,1)/VLOOKUP($B156,Ingredients!$A$1:$D$66,2,FALSE),IF(RIGHT(F156,1)="b",LEFT(F156,1)/VLOOKUP($B156,Ingredients!$A$1:$D$66,3,FALSE),IF(RIGHT(F156,1)="g",LEFT(F156,1)/VLOOKUP($B156,Ingredients!$A$1:$D$66,4,FALSE)))))*F149</f>
        <v>0</v>
      </c>
      <c r="L156" s="30">
        <f t="shared" si="11"/>
        <v>0</v>
      </c>
    </row>
    <row r="157" spans="1:12">
      <c r="B157" s="32" t="s">
        <v>152</v>
      </c>
      <c r="C157" s="40">
        <v>1</v>
      </c>
      <c r="D157" s="40">
        <v>1</v>
      </c>
      <c r="E157" s="40">
        <v>2</v>
      </c>
      <c r="H157" s="30">
        <f>IF(ISNUMBER(C157),C157/VLOOKUP($B157,Ingredients!$A$1:$D$66,2,FALSE),IF(RIGHT(C157,1)="r",LEFT(C157,1)/VLOOKUP($B157,Ingredients!$A$1:$D$66,2,FALSE),IF(RIGHT(C157,1)="b",LEFT(C157,1)/VLOOKUP($B157,Ingredients!$A$1:$D$66,3,FALSE),IF(RIGHT(C157,1)="g",LEFT(C157,1)/VLOOKUP($B157,Ingredients!$A$1:$D$66,4,FALSE)))))*C149</f>
        <v>0</v>
      </c>
      <c r="I157" s="30">
        <f>IF(ISNUMBER(D157),D157/VLOOKUP($B157,Ingredients!$A$1:$D$66,2,FALSE),IF(RIGHT(D157,1)="r",LEFT(D157,1)/VLOOKUP($B157,Ingredients!$A$1:$D$66,2,FALSE),IF(RIGHT(D157,1)="b",LEFT(D157,1)/VLOOKUP($B157,Ingredients!$A$1:$D$66,3,FALSE),IF(RIGHT(D157,1)="g",LEFT(D157,1)/VLOOKUP($B157,Ingredients!$A$1:$D$66,4,FALSE)))))*D149</f>
        <v>0</v>
      </c>
      <c r="J157" s="30">
        <f>IF(ISNUMBER(E157),E157/VLOOKUP($B157,Ingredients!$A$1:$D$66,2,FALSE),IF(RIGHT(E157,1)="r",LEFT(E157,1)/VLOOKUP($B157,Ingredients!$A$1:$D$66,2,FALSE),IF(RIGHT(E157,1)="b",LEFT(E157,1)/VLOOKUP($B157,Ingredients!$A$1:$D$66,3,FALSE),IF(RIGHT(E157,1)="g",LEFT(E157,1)/VLOOKUP($B157,Ingredients!$A$1:$D$66,4,FALSE)))))*E149</f>
        <v>0</v>
      </c>
      <c r="K157" s="30">
        <f>IF(ISNUMBER(F157),F157/VLOOKUP($B157,Ingredients!$A$1:$D$66,2,FALSE),IF(RIGHT(F157,1)="r",LEFT(F157,1)/VLOOKUP($B157,Ingredients!$A$1:$D$66,2,FALSE),IF(RIGHT(F157,1)="b",LEFT(F157,1)/VLOOKUP($B157,Ingredients!$A$1:$D$66,3,FALSE),IF(RIGHT(F157,1)="g",LEFT(F157,1)/VLOOKUP($B157,Ingredients!$A$1:$D$66,4,FALSE)))))*F149</f>
        <v>0</v>
      </c>
      <c r="L157" s="30">
        <f t="shared" si="11"/>
        <v>0</v>
      </c>
    </row>
    <row r="158" spans="1:12">
      <c r="B158" s="32"/>
      <c r="C158" s="40"/>
      <c r="D158" s="40"/>
      <c r="E158" s="40"/>
      <c r="H158" s="30"/>
      <c r="I158" s="30"/>
      <c r="J158" s="30"/>
      <c r="K158" s="30"/>
    </row>
    <row r="159" spans="1:12">
      <c r="A159" s="31" t="s">
        <v>143</v>
      </c>
      <c r="B159" s="32"/>
      <c r="C159" s="40"/>
      <c r="D159" s="33">
        <f>VLOOKUP($A159,Worksheet!$B$7:$J$65,5,FALSE)</f>
        <v>0</v>
      </c>
      <c r="E159" s="33">
        <f>VLOOKUP($A159,Worksheet!$B$7:$J$65,7,FALSE)</f>
        <v>0</v>
      </c>
      <c r="F159" s="33">
        <f>VLOOKUP($A159,Worksheet!$B$7:$J$65,9,FALSE)</f>
        <v>0</v>
      </c>
      <c r="H159" s="30"/>
      <c r="I159" s="30"/>
      <c r="J159" s="30"/>
      <c r="K159" s="30"/>
    </row>
    <row r="160" spans="1:12">
      <c r="B160" s="32" t="s">
        <v>10</v>
      </c>
      <c r="C160" s="40"/>
      <c r="D160" s="39">
        <v>6</v>
      </c>
      <c r="E160" s="39">
        <v>8</v>
      </c>
      <c r="F160" s="39">
        <v>10</v>
      </c>
      <c r="H160" s="30">
        <f>IF(ISNUMBER(C160),C160/VLOOKUP($B160,Ingredients!$A$1:$D$66,2,FALSE),IF(RIGHT(C160,1)="r",LEFT(C160,1)/VLOOKUP($B160,Ingredients!$A$1:$D$66,2,FALSE),IF(RIGHT(C160,1)="b",LEFT(C160,1)/VLOOKUP($B160,Ingredients!$A$1:$D$66,3,FALSE),IF(RIGHT(C160,1)="g",LEFT(C160,1)/VLOOKUP($B160,Ingredients!$A$1:$D$66,4,FALSE)))))*C159</f>
        <v>0</v>
      </c>
      <c r="I160" s="30">
        <f>IF(ISNUMBER(D160),D160/VLOOKUP($B160,Ingredients!$A$1:$D$66,2,FALSE),IF(RIGHT(D160,1)="r",LEFT(D160,1)/VLOOKUP($B160,Ingredients!$A$1:$D$66,2,FALSE),IF(RIGHT(D160,1)="b",LEFT(D160,1)/VLOOKUP($B160,Ingredients!$A$1:$D$66,3,FALSE),IF(RIGHT(D160,1)="g",LEFT(D160,1)/VLOOKUP($B160,Ingredients!$A$1:$D$66,4,FALSE)))))*D159</f>
        <v>0</v>
      </c>
      <c r="J160" s="30">
        <f>IF(ISNUMBER(E160),E160/VLOOKUP($B160,Ingredients!$A$1:$D$66,2,FALSE),IF(RIGHT(E160,1)="r",LEFT(E160,1)/VLOOKUP($B160,Ingredients!$A$1:$D$66,2,FALSE),IF(RIGHT(E160,1)="b",LEFT(E160,1)/VLOOKUP($B160,Ingredients!$A$1:$D$66,3,FALSE),IF(RIGHT(E160,1)="g",LEFT(E160,1)/VLOOKUP($B160,Ingredients!$A$1:$D$66,4,FALSE)))))*E159</f>
        <v>0</v>
      </c>
      <c r="K160" s="30">
        <f>IF(ISNUMBER(F160),F160/VLOOKUP($B160,Ingredients!$A$1:$D$66,2,FALSE),IF(RIGHT(F160,1)="r",LEFT(F160,1)/VLOOKUP($B160,Ingredients!$A$1:$D$66,2,FALSE),IF(RIGHT(F160,1)="b",LEFT(F160,1)/VLOOKUP($B160,Ingredients!$A$1:$D$66,3,FALSE),IF(RIGHT(F160,1)="g",LEFT(F160,1)/VLOOKUP($B160,Ingredients!$A$1:$D$66,4,FALSE)))))*F159</f>
        <v>0</v>
      </c>
      <c r="L160" s="30">
        <f t="shared" ref="L160:L161" si="12">SUM(H160:K160)</f>
        <v>0</v>
      </c>
    </row>
    <row r="161" spans="1:12">
      <c r="B161" s="32" t="s">
        <v>38</v>
      </c>
      <c r="C161" s="40"/>
      <c r="D161" s="39" t="s">
        <v>91</v>
      </c>
      <c r="E161" s="39" t="s">
        <v>92</v>
      </c>
      <c r="F161" s="39" t="s">
        <v>93</v>
      </c>
      <c r="H161" s="30">
        <f>IF(ISNUMBER(C161),C161/VLOOKUP($B161,Ingredients!$A$1:$D$66,2,FALSE),IF(RIGHT(C161,1)="r",LEFT(C161,1)/VLOOKUP($B161,Ingredients!$A$1:$D$66,2,FALSE),IF(RIGHT(C161,1)="b",LEFT(C161,1)/VLOOKUP($B161,Ingredients!$A$1:$D$66,3,FALSE),IF(RIGHT(C161,1)="g",LEFT(C161,1)/VLOOKUP($B161,Ingredients!$A$1:$D$66,4,FALSE)))))*C159</f>
        <v>0</v>
      </c>
      <c r="I161" s="30">
        <f>IF(ISNUMBER(D161),D161/VLOOKUP($B161,Ingredients!$A$1:$D$66,2,FALSE),IF(RIGHT(D161,1)="r",LEFT(D161,1)/VLOOKUP($B161,Ingredients!$A$1:$D$66,2,FALSE),IF(RIGHT(D161,1)="b",LEFT(D161,1)/VLOOKUP($B161,Ingredients!$A$1:$D$66,3,FALSE),IF(RIGHT(D161,1)="g",LEFT(D161,1)/VLOOKUP($B161,Ingredients!$A$1:$D$66,4,FALSE)))))*D159</f>
        <v>0</v>
      </c>
      <c r="J161" s="30">
        <f>IF(ISNUMBER(E161),E161/VLOOKUP($B161,Ingredients!$A$1:$D$66,2,FALSE),IF(RIGHT(E161,1)="r",LEFT(E161,1)/VLOOKUP($B161,Ingredients!$A$1:$D$66,2,FALSE),IF(RIGHT(E161,1)="b",LEFT(E161,1)/VLOOKUP($B161,Ingredients!$A$1:$D$66,3,FALSE),IF(RIGHT(E161,1)="g",LEFT(E161,1)/VLOOKUP($B161,Ingredients!$A$1:$D$66,4,FALSE)))))*E159</f>
        <v>0</v>
      </c>
      <c r="K161" s="30">
        <f>IF(ISNUMBER(F161),F161/VLOOKUP($B161,Ingredients!$A$1:$D$66,2,FALSE),IF(RIGHT(F161,1)="r",LEFT(F161,1)/VLOOKUP($B161,Ingredients!$A$1:$D$66,2,FALSE),IF(RIGHT(F161,1)="b",LEFT(F161,1)/VLOOKUP($B161,Ingredients!$A$1:$D$66,3,FALSE),IF(RIGHT(F161,1)="g",LEFT(F161,1)/VLOOKUP($B161,Ingredients!$A$1:$D$66,4,FALSE)))))*F159</f>
        <v>0</v>
      </c>
      <c r="L161" s="30">
        <f t="shared" si="12"/>
        <v>0</v>
      </c>
    </row>
    <row r="162" spans="1:12">
      <c r="H162" s="31"/>
    </row>
    <row r="163" spans="1:12">
      <c r="A163" s="31" t="s">
        <v>32</v>
      </c>
      <c r="C163" s="33"/>
      <c r="D163" s="33">
        <f>VLOOKUP($A163,Worksheet!$B$7:$J$65,5,FALSE)</f>
        <v>0</v>
      </c>
      <c r="E163" s="33">
        <f>VLOOKUP($A163,Worksheet!$B$7:$J$65,7,FALSE)</f>
        <v>0</v>
      </c>
      <c r="F163" s="33">
        <f>VLOOKUP($A163,Worksheet!$B$7:$J$65,9,FALSE)</f>
        <v>0</v>
      </c>
      <c r="H163" s="30"/>
      <c r="I163" s="30"/>
      <c r="J163" s="30"/>
    </row>
    <row r="164" spans="1:12">
      <c r="B164" s="31" t="s">
        <v>40</v>
      </c>
      <c r="D164" s="39">
        <v>4</v>
      </c>
      <c r="E164" s="39">
        <v>6</v>
      </c>
      <c r="F164" s="39">
        <v>8</v>
      </c>
      <c r="H164" s="30">
        <f>IF(ISNUMBER(C164),C164/VLOOKUP($B164,Ingredients!$A$1:$D$66,2,FALSE),IF(RIGHT(C164,1)="r",LEFT(C164,1)/VLOOKUP($B164,Ingredients!$A$1:$D$66,2,FALSE),IF(RIGHT(C164,1)="b",LEFT(C164,1)/VLOOKUP($B164,Ingredients!$A$1:$D$66,3,FALSE),IF(RIGHT(C164,1)="g",LEFT(C164,1)/VLOOKUP($B164,Ingredients!$A$1:$D$66,4,FALSE)))))*C163</f>
        <v>0</v>
      </c>
      <c r="I164" s="30">
        <f>IF(ISNUMBER(D164),D164/VLOOKUP($B164,Ingredients!$A$1:$D$66,2,FALSE),IF(RIGHT(D164,1)="r",LEFT(D164,1)/VLOOKUP($B164,Ingredients!$A$1:$D$66,2,FALSE),IF(RIGHT(D164,1)="b",LEFT(D164,1)/VLOOKUP($B164,Ingredients!$A$1:$D$66,3,FALSE),IF(RIGHT(D164,1)="g",LEFT(D164,1)/VLOOKUP($B164,Ingredients!$A$1:$D$66,4,FALSE)))))*D163</f>
        <v>0</v>
      </c>
      <c r="J164" s="30">
        <f>IF(ISNUMBER(E164),E164/VLOOKUP($B164,Ingredients!$A$1:$D$66,2,FALSE),IF(RIGHT(E164,1)="r",LEFT(E164,1)/VLOOKUP($B164,Ingredients!$A$1:$D$66,2,FALSE),IF(RIGHT(E164,1)="b",LEFT(E164,1)/VLOOKUP($B164,Ingredients!$A$1:$D$66,3,FALSE),IF(RIGHT(E164,1)="g",LEFT(E164,1)/VLOOKUP($B164,Ingredients!$A$1:$D$66,4,FALSE)))))*E163</f>
        <v>0</v>
      </c>
      <c r="K164" s="30">
        <f>IF(ISNUMBER(F164),F164/VLOOKUP($B164,Ingredients!$A$1:$D$66,2,FALSE),IF(RIGHT(F164,1)="r",LEFT(F164,1)/VLOOKUP($B164,Ingredients!$A$1:$D$66,2,FALSE),IF(RIGHT(F164,1)="b",LEFT(F164,1)/VLOOKUP($B164,Ingredients!$A$1:$D$66,3,FALSE),IF(RIGHT(F164,1)="g",LEFT(F164,1)/VLOOKUP($B164,Ingredients!$A$1:$D$66,4,FALSE)))))*F163</f>
        <v>0</v>
      </c>
      <c r="L164" s="30">
        <f t="shared" si="9"/>
        <v>0</v>
      </c>
    </row>
    <row r="165" spans="1:12">
      <c r="B165" s="31" t="s">
        <v>36</v>
      </c>
      <c r="D165" s="39">
        <v>4</v>
      </c>
      <c r="E165" s="39">
        <v>6</v>
      </c>
      <c r="F165" s="39">
        <v>6</v>
      </c>
      <c r="H165" s="30">
        <f>IF(ISNUMBER(C165),C165/VLOOKUP($B165,Ingredients!$A$1:$D$66,2,FALSE),IF(RIGHT(C165,1)="r",LEFT(C165,1)/VLOOKUP($B165,Ingredients!$A$1:$D$66,2,FALSE),IF(RIGHT(C165,1)="b",LEFT(C165,1)/VLOOKUP($B165,Ingredients!$A$1:$D$66,3,FALSE),IF(RIGHT(C165,1)="g",LEFT(C165,1)/VLOOKUP($B165,Ingredients!$A$1:$D$66,4,FALSE)))))*C163</f>
        <v>0</v>
      </c>
      <c r="I165" s="30">
        <f>IF(ISNUMBER(D165),D165/VLOOKUP($B165,Ingredients!$A$1:$D$66,2,FALSE),IF(RIGHT(D165,1)="r",LEFT(D165,1)/VLOOKUP($B165,Ingredients!$A$1:$D$66,2,FALSE),IF(RIGHT(D165,1)="b",LEFT(D165,1)/VLOOKUP($B165,Ingredients!$A$1:$D$66,3,FALSE),IF(RIGHT(D165,1)="g",LEFT(D165,1)/VLOOKUP($B165,Ingredients!$A$1:$D$66,4,FALSE)))))*D163</f>
        <v>0</v>
      </c>
      <c r="J165" s="30">
        <f>IF(ISNUMBER(E165),E165/VLOOKUP($B165,Ingredients!$A$1:$D$66,2,FALSE),IF(RIGHT(E165,1)="r",LEFT(E165,1)/VLOOKUP($B165,Ingredients!$A$1:$D$66,2,FALSE),IF(RIGHT(E165,1)="b",LEFT(E165,1)/VLOOKUP($B165,Ingredients!$A$1:$D$66,3,FALSE),IF(RIGHT(E165,1)="g",LEFT(E165,1)/VLOOKUP($B165,Ingredients!$A$1:$D$66,4,FALSE)))))*E163</f>
        <v>0</v>
      </c>
      <c r="K165" s="30">
        <f>IF(ISNUMBER(F165),F165/VLOOKUP($B165,Ingredients!$A$1:$D$66,2,FALSE),IF(RIGHT(F165,1)="r",LEFT(F165,1)/VLOOKUP($B165,Ingredients!$A$1:$D$66,2,FALSE),IF(RIGHT(F165,1)="b",LEFT(F165,1)/VLOOKUP($B165,Ingredients!$A$1:$D$66,3,FALSE),IF(RIGHT(F165,1)="g",LEFT(F165,1)/VLOOKUP($B165,Ingredients!$A$1:$D$66,4,FALSE)))))*F163</f>
        <v>0</v>
      </c>
      <c r="L165" s="30">
        <f t="shared" si="9"/>
        <v>0</v>
      </c>
    </row>
    <row r="166" spans="1:12">
      <c r="B166" s="31" t="s">
        <v>21</v>
      </c>
      <c r="D166" s="39" t="s">
        <v>88</v>
      </c>
      <c r="E166" s="39" t="s">
        <v>90</v>
      </c>
      <c r="F166" s="39" t="s">
        <v>89</v>
      </c>
      <c r="H166" s="30">
        <f>IF(ISNUMBER(C166),C166/VLOOKUP($B166,Ingredients!$A$1:$D$66,2,FALSE),IF(RIGHT(C166,1)="r",LEFT(C166,1)/VLOOKUP($B166,Ingredients!$A$1:$D$66,2,FALSE),IF(RIGHT(C166,1)="b",LEFT(C166,1)/VLOOKUP($B166,Ingredients!$A$1:$D$66,3,FALSE),IF(RIGHT(C166,1)="g",LEFT(C166,1)/VLOOKUP($B166,Ingredients!$A$1:$D$66,4,FALSE)))))*C163</f>
        <v>0</v>
      </c>
      <c r="I166" s="30">
        <f>IF(ISNUMBER(D166),D166/VLOOKUP($B166,Ingredients!$A$1:$D$66,2,FALSE),IF(RIGHT(D166,1)="r",LEFT(D166,1)/VLOOKUP($B166,Ingredients!$A$1:$D$66,2,FALSE),IF(RIGHT(D166,1)="b",LEFT(D166,1)/VLOOKUP($B166,Ingredients!$A$1:$D$66,3,FALSE),IF(RIGHT(D166,1)="g",LEFT(D166,1)/VLOOKUP($B166,Ingredients!$A$1:$D$66,4,FALSE)))))*D163</f>
        <v>0</v>
      </c>
      <c r="J166" s="30">
        <f>IF(ISNUMBER(E166),E166/VLOOKUP($B166,Ingredients!$A$1:$D$66,2,FALSE),IF(RIGHT(E166,1)="r",LEFT(E166,1)/VLOOKUP($B166,Ingredients!$A$1:$D$66,2,FALSE),IF(RIGHT(E166,1)="b",LEFT(E166,1)/VLOOKUP($B166,Ingredients!$A$1:$D$66,3,FALSE),IF(RIGHT(E166,1)="g",LEFT(E166,1)/VLOOKUP($B166,Ingredients!$A$1:$D$66,4,FALSE)))))*E163</f>
        <v>0</v>
      </c>
      <c r="K166" s="30">
        <f>IF(ISNUMBER(F166),F166/VLOOKUP($B166,Ingredients!$A$1:$D$66,2,FALSE),IF(RIGHT(F166,1)="r",LEFT(F166,1)/VLOOKUP($B166,Ingredients!$A$1:$D$66,2,FALSE),IF(RIGHT(F166,1)="b",LEFT(F166,1)/VLOOKUP($B166,Ingredients!$A$1:$D$66,3,FALSE),IF(RIGHT(F166,1)="g",LEFT(F166,1)/VLOOKUP($B166,Ingredients!$A$1:$D$66,4,FALSE)))))*F163</f>
        <v>0</v>
      </c>
      <c r="L166" s="30">
        <f t="shared" si="9"/>
        <v>0</v>
      </c>
    </row>
    <row r="167" spans="1:12">
      <c r="B167" s="31" t="s">
        <v>24</v>
      </c>
      <c r="D167" s="39" t="s">
        <v>66</v>
      </c>
      <c r="E167" s="39" t="s">
        <v>67</v>
      </c>
      <c r="F167" s="39" t="s">
        <v>68</v>
      </c>
      <c r="H167" s="30">
        <f>IF(ISNUMBER(C167),C167/VLOOKUP($B167,Ingredients!$A$1:$D$66,2,FALSE),IF(RIGHT(C167,1)="r",LEFT(C167,1)/VLOOKUP($B167,Ingredients!$A$1:$D$66,2,FALSE),IF(RIGHT(C167,1)="b",LEFT(C167,1)/VLOOKUP($B167,Ingredients!$A$1:$D$66,3,FALSE),IF(RIGHT(C167,1)="g",LEFT(C167,1)/VLOOKUP($B167,Ingredients!$A$1:$D$66,4,FALSE)))))*C163</f>
        <v>0</v>
      </c>
      <c r="I167" s="30">
        <f>IF(ISNUMBER(D167),D167/VLOOKUP($B167,Ingredients!$A$1:$D$66,2,FALSE),IF(RIGHT(D167,1)="r",LEFT(D167,1)/VLOOKUP($B167,Ingredients!$A$1:$D$66,2,FALSE),IF(RIGHT(D167,1)="b",LEFT(D167,1)/VLOOKUP($B167,Ingredients!$A$1:$D$66,3,FALSE),IF(RIGHT(D167,1)="g",LEFT(D167,1)/VLOOKUP($B167,Ingredients!$A$1:$D$66,4,FALSE)))))*D163</f>
        <v>0</v>
      </c>
      <c r="J167" s="30">
        <f>IF(ISNUMBER(E167),E167/VLOOKUP($B167,Ingredients!$A$1:$D$66,2,FALSE),IF(RIGHT(E167,1)="r",LEFT(E167,1)/VLOOKUP($B167,Ingredients!$A$1:$D$66,2,FALSE),IF(RIGHT(E167,1)="b",LEFT(E167,1)/VLOOKUP($B167,Ingredients!$A$1:$D$66,3,FALSE),IF(RIGHT(E167,1)="g",LEFT(E167,1)/VLOOKUP($B167,Ingredients!$A$1:$D$66,4,FALSE)))))*E163</f>
        <v>0</v>
      </c>
      <c r="K167" s="30">
        <f>IF(ISNUMBER(F167),F167/VLOOKUP($B167,Ingredients!$A$1:$D$66,2,FALSE),IF(RIGHT(F167,1)="r",LEFT(F167,1)/VLOOKUP($B167,Ingredients!$A$1:$D$66,2,FALSE),IF(RIGHT(F167,1)="b",LEFT(F167,1)/VLOOKUP($B167,Ingredients!$A$1:$D$66,3,FALSE),IF(RIGHT(F167,1)="g",LEFT(F167,1)/VLOOKUP($B167,Ingredients!$A$1:$D$66,4,FALSE)))))*F163</f>
        <v>0</v>
      </c>
      <c r="L167" s="30">
        <f t="shared" si="9"/>
        <v>0</v>
      </c>
    </row>
    <row r="168" spans="1:12">
      <c r="H168" s="31"/>
    </row>
    <row r="169" spans="1:12">
      <c r="A169" s="31" t="s">
        <v>98</v>
      </c>
      <c r="C169" s="33"/>
      <c r="D169" s="33">
        <f>VLOOKUP($A169,Worksheet!$B$7:$J$65,5,FALSE)</f>
        <v>0</v>
      </c>
      <c r="E169" s="33">
        <f>VLOOKUP($A169,Worksheet!$B$7:$J$65,7,FALSE)</f>
        <v>0</v>
      </c>
      <c r="F169" s="33">
        <f>VLOOKUP($A169,Worksheet!$B$7:$J$65,9,FALSE)</f>
        <v>0</v>
      </c>
      <c r="H169" s="30"/>
      <c r="I169" s="30"/>
      <c r="J169" s="30"/>
    </row>
    <row r="170" spans="1:12">
      <c r="B170" s="31" t="s">
        <v>40</v>
      </c>
      <c r="D170" s="39">
        <v>8</v>
      </c>
      <c r="E170" s="39">
        <v>10</v>
      </c>
      <c r="F170" s="39">
        <v>14</v>
      </c>
      <c r="H170" s="30">
        <f>IF(ISNUMBER(C170),C170/VLOOKUP($B170,Ingredients!$A$1:$D$66,2,FALSE),IF(RIGHT(C170,1)="r",LEFT(C170,1)/VLOOKUP($B170,Ingredients!$A$1:$D$66,2,FALSE),IF(RIGHT(C170,1)="b",LEFT(C170,1)/VLOOKUP($B170,Ingredients!$A$1:$D$66,3,FALSE),IF(RIGHT(C170,1)="g",LEFT(C170,1)/VLOOKUP($B170,Ingredients!$A$1:$D$66,4,FALSE)))))*C169</f>
        <v>0</v>
      </c>
      <c r="I170" s="30">
        <f>IF(ISNUMBER(D170),D170/VLOOKUP($B170,Ingredients!$A$1:$D$66,2,FALSE),IF(RIGHT(D170,1)="r",LEFT(D170,1)/VLOOKUP($B170,Ingredients!$A$1:$D$66,2,FALSE),IF(RIGHT(D170,1)="b",LEFT(D170,1)/VLOOKUP($B170,Ingredients!$A$1:$D$66,3,FALSE),IF(RIGHT(D170,1)="g",LEFT(D170,1)/VLOOKUP($B170,Ingredients!$A$1:$D$66,4,FALSE)))))*D169</f>
        <v>0</v>
      </c>
      <c r="J170" s="30">
        <f>IF(ISNUMBER(E170),E170/VLOOKUP($B170,Ingredients!$A$1:$D$66,2,FALSE),IF(RIGHT(E170,1)="r",LEFT(E170,1)/VLOOKUP($B170,Ingredients!$A$1:$D$66,2,FALSE),IF(RIGHT(E170,1)="b",LEFT(E170,1)/VLOOKUP($B170,Ingredients!$A$1:$D$66,3,FALSE),IF(RIGHT(E170,1)="g",LEFT(E170,1)/VLOOKUP($B170,Ingredients!$A$1:$D$66,4,FALSE)))))*E169</f>
        <v>0</v>
      </c>
      <c r="K170" s="30">
        <f>IF(ISNUMBER(F170),F170/VLOOKUP($B170,Ingredients!$A$1:$D$66,2,FALSE),IF(RIGHT(F170,1)="r",LEFT(F170,1)/VLOOKUP($B170,Ingredients!$A$1:$D$66,2,FALSE),IF(RIGHT(F170,1)="b",LEFT(F170,1)/VLOOKUP($B170,Ingredients!$A$1:$D$66,3,FALSE),IF(RIGHT(F170,1)="g",LEFT(F170,1)/VLOOKUP($B170,Ingredients!$A$1:$D$66,4,FALSE)))))*F169</f>
        <v>0</v>
      </c>
      <c r="L170" s="30">
        <f t="shared" ref="L170:L173" si="13">SUM(H170:K170)</f>
        <v>0</v>
      </c>
    </row>
    <row r="171" spans="1:12">
      <c r="B171" s="31" t="s">
        <v>14</v>
      </c>
      <c r="D171" s="39" t="s">
        <v>66</v>
      </c>
      <c r="E171" s="39" t="s">
        <v>67</v>
      </c>
      <c r="F171" s="39" t="s">
        <v>68</v>
      </c>
      <c r="H171" s="30">
        <f>IF(ISNUMBER(C171),C171/VLOOKUP($B171,Ingredients!$A$1:$D$66,2,FALSE),IF(RIGHT(C171,1)="r",LEFT(C171,1)/VLOOKUP($B171,Ingredients!$A$1:$D$66,2,FALSE),IF(RIGHT(C171,1)="b",LEFT(C171,1)/VLOOKUP($B171,Ingredients!$A$1:$D$66,3,FALSE),IF(RIGHT(C171,1)="g",LEFT(C171,1)/VLOOKUP($B171,Ingredients!$A$1:$D$66,4,FALSE)))))*C169</f>
        <v>0</v>
      </c>
      <c r="I171" s="30">
        <f>IF(ISNUMBER(D171),D171/VLOOKUP($B171,Ingredients!$A$1:$D$66,2,FALSE),IF(RIGHT(D171,1)="r",LEFT(D171,1)/VLOOKUP($B171,Ingredients!$A$1:$D$66,2,FALSE),IF(RIGHT(D171,1)="b",LEFT(D171,1)/VLOOKUP($B171,Ingredients!$A$1:$D$66,3,FALSE),IF(RIGHT(D171,1)="g",LEFT(D171,1)/VLOOKUP($B171,Ingredients!$A$1:$D$66,4,FALSE)))))*D169</f>
        <v>0</v>
      </c>
      <c r="J171" s="30">
        <f>IF(ISNUMBER(E171),E171/VLOOKUP($B171,Ingredients!$A$1:$D$66,2,FALSE),IF(RIGHT(E171,1)="r",LEFT(E171,1)/VLOOKUP($B171,Ingredients!$A$1:$D$66,2,FALSE),IF(RIGHT(E171,1)="b",LEFT(E171,1)/VLOOKUP($B171,Ingredients!$A$1:$D$66,3,FALSE),IF(RIGHT(E171,1)="g",LEFT(E171,1)/VLOOKUP($B171,Ingredients!$A$1:$D$66,4,FALSE)))))*E169</f>
        <v>0</v>
      </c>
      <c r="K171" s="30">
        <f>IF(ISNUMBER(F171),F171/VLOOKUP($B171,Ingredients!$A$1:$D$66,2,FALSE),IF(RIGHT(F171,1)="r",LEFT(F171,1)/VLOOKUP($B171,Ingredients!$A$1:$D$66,2,FALSE),IF(RIGHT(F171,1)="b",LEFT(F171,1)/VLOOKUP($B171,Ingredients!$A$1:$D$66,3,FALSE),IF(RIGHT(F171,1)="g",LEFT(F171,1)/VLOOKUP($B171,Ingredients!$A$1:$D$66,4,FALSE)))))*F169</f>
        <v>0</v>
      </c>
      <c r="L171" s="30">
        <f t="shared" si="13"/>
        <v>0</v>
      </c>
    </row>
    <row r="172" spans="1:12">
      <c r="B172" s="31" t="s">
        <v>22</v>
      </c>
      <c r="D172" s="39" t="s">
        <v>66</v>
      </c>
      <c r="E172" s="39" t="s">
        <v>67</v>
      </c>
      <c r="F172" s="39" t="s">
        <v>68</v>
      </c>
      <c r="H172" s="30">
        <f>IF(ISNUMBER(C172),C172/VLOOKUP($B172,Ingredients!$A$1:$D$66,2,FALSE),IF(RIGHT(C172,1)="r",LEFT(C172,1)/VLOOKUP($B172,Ingredients!$A$1:$D$66,2,FALSE),IF(RIGHT(C172,1)="b",LEFT(C172,1)/VLOOKUP($B172,Ingredients!$A$1:$D$66,3,FALSE),IF(RIGHT(C172,1)="g",LEFT(C172,1)/VLOOKUP($B172,Ingredients!$A$1:$D$66,4,FALSE)))))*C169</f>
        <v>0</v>
      </c>
      <c r="I172" s="30">
        <f>IF(ISNUMBER(D172),D172/VLOOKUP($B172,Ingredients!$A$1:$D$66,2,FALSE),IF(RIGHT(D172,1)="r",LEFT(D172,1)/VLOOKUP($B172,Ingredients!$A$1:$D$66,2,FALSE),IF(RIGHT(D172,1)="b",LEFT(D172,1)/VLOOKUP($B172,Ingredients!$A$1:$D$66,3,FALSE),IF(RIGHT(D172,1)="g",LEFT(D172,1)/VLOOKUP($B172,Ingredients!$A$1:$D$66,4,FALSE)))))*D169</f>
        <v>0</v>
      </c>
      <c r="J172" s="30">
        <f>IF(ISNUMBER(E172),E172/VLOOKUP($B172,Ingredients!$A$1:$D$66,2,FALSE),IF(RIGHT(E172,1)="r",LEFT(E172,1)/VLOOKUP($B172,Ingredients!$A$1:$D$66,2,FALSE),IF(RIGHT(E172,1)="b",LEFT(E172,1)/VLOOKUP($B172,Ingredients!$A$1:$D$66,3,FALSE),IF(RIGHT(E172,1)="g",LEFT(E172,1)/VLOOKUP($B172,Ingredients!$A$1:$D$66,4,FALSE)))))*E169</f>
        <v>0</v>
      </c>
      <c r="K172" s="30">
        <f>IF(ISNUMBER(F172),F172/VLOOKUP($B172,Ingredients!$A$1:$D$66,2,FALSE),IF(RIGHT(F172,1)="r",LEFT(F172,1)/VLOOKUP($B172,Ingredients!$A$1:$D$66,2,FALSE),IF(RIGHT(F172,1)="b",LEFT(F172,1)/VLOOKUP($B172,Ingredients!$A$1:$D$66,3,FALSE),IF(RIGHT(F172,1)="g",LEFT(F172,1)/VLOOKUP($B172,Ingredients!$A$1:$D$66,4,FALSE)))))*F169</f>
        <v>0</v>
      </c>
      <c r="L172" s="30">
        <f t="shared" si="13"/>
        <v>0</v>
      </c>
    </row>
    <row r="173" spans="1:12">
      <c r="B173" s="31" t="s">
        <v>20</v>
      </c>
      <c r="D173" s="39" t="s">
        <v>65</v>
      </c>
      <c r="E173" s="39" t="s">
        <v>69</v>
      </c>
      <c r="F173" s="39" t="s">
        <v>70</v>
      </c>
      <c r="H173" s="30">
        <f>IF(ISNUMBER(C173),C173/VLOOKUP($B173,Ingredients!$A$1:$D$66,2,FALSE),IF(RIGHT(C173,1)="r",LEFT(C173,1)/VLOOKUP($B173,Ingredients!$A$1:$D$66,2,FALSE),IF(RIGHT(C173,1)="b",LEFT(C173,1)/VLOOKUP($B173,Ingredients!$A$1:$D$66,3,FALSE),IF(RIGHT(C173,1)="g",LEFT(C173,1)/VLOOKUP($B173,Ingredients!$A$1:$D$66,4,FALSE)))))*C169</f>
        <v>0</v>
      </c>
      <c r="I173" s="30">
        <f>IF(ISNUMBER(D173),D173/VLOOKUP($B173,Ingredients!$A$1:$D$66,2,FALSE),IF(RIGHT(D173,1)="r",LEFT(D173,1)/VLOOKUP($B173,Ingredients!$A$1:$D$66,2,FALSE),IF(RIGHT(D173,1)="b",LEFT(D173,1)/VLOOKUP($B173,Ingredients!$A$1:$D$66,3,FALSE),IF(RIGHT(D173,1)="g",LEFT(D173,1)/VLOOKUP($B173,Ingredients!$A$1:$D$66,4,FALSE)))))*D169</f>
        <v>0</v>
      </c>
      <c r="J173" s="30">
        <f>IF(ISNUMBER(E173),E173/VLOOKUP($B173,Ingredients!$A$1:$D$66,2,FALSE),IF(RIGHT(E173,1)="r",LEFT(E173,1)/VLOOKUP($B173,Ingredients!$A$1:$D$66,2,FALSE),IF(RIGHT(E173,1)="b",LEFT(E173,1)/VLOOKUP($B173,Ingredients!$A$1:$D$66,3,FALSE),IF(RIGHT(E173,1)="g",LEFT(E173,1)/VLOOKUP($B173,Ingredients!$A$1:$D$66,4,FALSE)))))*E169</f>
        <v>0</v>
      </c>
      <c r="K173" s="30">
        <f>IF(ISNUMBER(F173),F173/VLOOKUP($B173,Ingredients!$A$1:$D$66,2,FALSE),IF(RIGHT(F173,1)="r",LEFT(F173,1)/VLOOKUP($B173,Ingredients!$A$1:$D$66,2,FALSE),IF(RIGHT(F173,1)="b",LEFT(F173,1)/VLOOKUP($B173,Ingredients!$A$1:$D$66,3,FALSE),IF(RIGHT(F173,1)="g",LEFT(F173,1)/VLOOKUP($B173,Ingredients!$A$1:$D$66,4,FALSE)))))*F169</f>
        <v>0</v>
      </c>
      <c r="L173" s="30">
        <f t="shared" si="13"/>
        <v>0</v>
      </c>
    </row>
    <row r="174" spans="1:12">
      <c r="H174" s="31"/>
    </row>
    <row r="175" spans="1:12">
      <c r="A175" s="31" t="s">
        <v>28</v>
      </c>
      <c r="C175" s="33"/>
      <c r="D175" s="33">
        <f>VLOOKUP($A175,Worksheet!$B$7:$J$65,5,FALSE)</f>
        <v>0</v>
      </c>
      <c r="E175" s="33">
        <f>VLOOKUP($A175,Worksheet!$B$7:$J$65,7,FALSE)</f>
        <v>0</v>
      </c>
      <c r="F175" s="33">
        <f>VLOOKUP($A175,Worksheet!$B$7:$J$65,9,FALSE)</f>
        <v>0</v>
      </c>
      <c r="H175" s="30"/>
      <c r="I175" s="30"/>
      <c r="J175" s="30"/>
    </row>
    <row r="176" spans="1:12">
      <c r="B176" s="31" t="s">
        <v>40</v>
      </c>
      <c r="D176" s="39">
        <v>4</v>
      </c>
      <c r="E176" s="39">
        <v>5</v>
      </c>
      <c r="F176" s="39">
        <v>6</v>
      </c>
      <c r="H176" s="30">
        <f>IF(ISNUMBER(C176),C176/VLOOKUP($B176,Ingredients!$A$1:$D$66,2,FALSE),IF(RIGHT(C176,1)="r",LEFT(C176,1)/VLOOKUP($B176,Ingredients!$A$1:$D$66,2,FALSE),IF(RIGHT(C176,1)="b",LEFT(C176,1)/VLOOKUP($B176,Ingredients!$A$1:$D$66,3,FALSE),IF(RIGHT(C176,1)="g",LEFT(C176,1)/VLOOKUP($B176,Ingredients!$A$1:$D$66,4,FALSE)))))*C175</f>
        <v>0</v>
      </c>
      <c r="I176" s="30">
        <f>IF(ISNUMBER(D176),D176/VLOOKUP($B176,Ingredients!$A$1:$D$66,2,FALSE),IF(RIGHT(D176,1)="r",LEFT(D176,1)/VLOOKUP($B176,Ingredients!$A$1:$D$66,2,FALSE),IF(RIGHT(D176,1)="b",LEFT(D176,1)/VLOOKUP($B176,Ingredients!$A$1:$D$66,3,FALSE),IF(RIGHT(D176,1)="g",LEFT(D176,1)/VLOOKUP($B176,Ingredients!$A$1:$D$66,4,FALSE)))))*D175</f>
        <v>0</v>
      </c>
      <c r="J176" s="30">
        <f>IF(ISNUMBER(E176),E176/VLOOKUP($B176,Ingredients!$A$1:$D$66,2,FALSE),IF(RIGHT(E176,1)="r",LEFT(E176,1)/VLOOKUP($B176,Ingredients!$A$1:$D$66,2,FALSE),IF(RIGHT(E176,1)="b",LEFT(E176,1)/VLOOKUP($B176,Ingredients!$A$1:$D$66,3,FALSE),IF(RIGHT(E176,1)="g",LEFT(E176,1)/VLOOKUP($B176,Ingredients!$A$1:$D$66,4,FALSE)))))*E175</f>
        <v>0</v>
      </c>
      <c r="K176" s="30">
        <f>IF(ISNUMBER(F176),F176/VLOOKUP($B176,Ingredients!$A$1:$D$66,2,FALSE),IF(RIGHT(F176,1)="r",LEFT(F176,1)/VLOOKUP($B176,Ingredients!$A$1:$D$66,2,FALSE),IF(RIGHT(F176,1)="b",LEFT(F176,1)/VLOOKUP($B176,Ingredients!$A$1:$D$66,3,FALSE),IF(RIGHT(F176,1)="g",LEFT(F176,1)/VLOOKUP($B176,Ingredients!$A$1:$D$66,4,FALSE)))))*F175</f>
        <v>0</v>
      </c>
      <c r="L176" s="30">
        <f t="shared" si="9"/>
        <v>0</v>
      </c>
    </row>
    <row r="177" spans="1:12">
      <c r="B177" s="31" t="s">
        <v>10</v>
      </c>
      <c r="D177" s="39">
        <v>4</v>
      </c>
      <c r="E177" s="39">
        <v>4</v>
      </c>
      <c r="F177" s="39">
        <v>6</v>
      </c>
      <c r="H177" s="30">
        <f>IF(ISNUMBER(C177),C177/VLOOKUP($B177,Ingredients!$A$1:$D$66,2,FALSE),IF(RIGHT(C177,1)="r",LEFT(C177,1)/VLOOKUP($B177,Ingredients!$A$1:$D$66,2,FALSE),IF(RIGHT(C177,1)="b",LEFT(C177,1)/VLOOKUP($B177,Ingredients!$A$1:$D$66,3,FALSE),IF(RIGHT(C177,1)="g",LEFT(C177,1)/VLOOKUP($B177,Ingredients!$A$1:$D$66,4,FALSE)))))*C175</f>
        <v>0</v>
      </c>
      <c r="I177" s="30">
        <f>IF(ISNUMBER(D177),D177/VLOOKUP($B177,Ingredients!$A$1:$D$66,2,FALSE),IF(RIGHT(D177,1)="r",LEFT(D177,1)/VLOOKUP($B177,Ingredients!$A$1:$D$66,2,FALSE),IF(RIGHT(D177,1)="b",LEFT(D177,1)/VLOOKUP($B177,Ingredients!$A$1:$D$66,3,FALSE),IF(RIGHT(D177,1)="g",LEFT(D177,1)/VLOOKUP($B177,Ingredients!$A$1:$D$66,4,FALSE)))))*D175</f>
        <v>0</v>
      </c>
      <c r="J177" s="30">
        <f>IF(ISNUMBER(E177),E177/VLOOKUP($B177,Ingredients!$A$1:$D$66,2,FALSE),IF(RIGHT(E177,1)="r",LEFT(E177,1)/VLOOKUP($B177,Ingredients!$A$1:$D$66,2,FALSE),IF(RIGHT(E177,1)="b",LEFT(E177,1)/VLOOKUP($B177,Ingredients!$A$1:$D$66,3,FALSE),IF(RIGHT(E177,1)="g",LEFT(E177,1)/VLOOKUP($B177,Ingredients!$A$1:$D$66,4,FALSE)))))*E175</f>
        <v>0</v>
      </c>
      <c r="K177" s="30">
        <f>IF(ISNUMBER(F177),F177/VLOOKUP($B177,Ingredients!$A$1:$D$66,2,FALSE),IF(RIGHT(F177,1)="r",LEFT(F177,1)/VLOOKUP($B177,Ingredients!$A$1:$D$66,2,FALSE),IF(RIGHT(F177,1)="b",LEFT(F177,1)/VLOOKUP($B177,Ingredients!$A$1:$D$66,3,FALSE),IF(RIGHT(F177,1)="g",LEFT(F177,1)/VLOOKUP($B177,Ingredients!$A$1:$D$66,4,FALSE)))))*F175</f>
        <v>0</v>
      </c>
      <c r="L177" s="30">
        <f t="shared" si="9"/>
        <v>0</v>
      </c>
    </row>
    <row r="178" spans="1:12">
      <c r="B178" s="31" t="s">
        <v>14</v>
      </c>
      <c r="D178" s="39" t="s">
        <v>88</v>
      </c>
      <c r="E178" s="39" t="s">
        <v>90</v>
      </c>
      <c r="F178" s="39" t="s">
        <v>89</v>
      </c>
      <c r="H178" s="30">
        <f>IF(ISNUMBER(C178),C178/VLOOKUP($B178,Ingredients!$A$1:$D$66,2,FALSE),IF(RIGHT(C178,1)="r",LEFT(C178,1)/VLOOKUP($B178,Ingredients!$A$1:$D$66,2,FALSE),IF(RIGHT(C178,1)="b",LEFT(C178,1)/VLOOKUP($B178,Ingredients!$A$1:$D$66,3,FALSE),IF(RIGHT(C178,1)="g",LEFT(C178,1)/VLOOKUP($B178,Ingredients!$A$1:$D$66,4,FALSE)))))*C175</f>
        <v>0</v>
      </c>
      <c r="I178" s="30">
        <f>IF(ISNUMBER(D178),D178/VLOOKUP($B178,Ingredients!$A$1:$D$66,2,FALSE),IF(RIGHT(D178,1)="r",LEFT(D178,1)/VLOOKUP($B178,Ingredients!$A$1:$D$66,2,FALSE),IF(RIGHT(D178,1)="b",LEFT(D178,1)/VLOOKUP($B178,Ingredients!$A$1:$D$66,3,FALSE),IF(RIGHT(D178,1)="g",LEFT(D178,1)/VLOOKUP($B178,Ingredients!$A$1:$D$66,4,FALSE)))))*D175</f>
        <v>0</v>
      </c>
      <c r="J178" s="30">
        <f>IF(ISNUMBER(E178),E178/VLOOKUP($B178,Ingredients!$A$1:$D$66,2,FALSE),IF(RIGHT(E178,1)="r",LEFT(E178,1)/VLOOKUP($B178,Ingredients!$A$1:$D$66,2,FALSE),IF(RIGHT(E178,1)="b",LEFT(E178,1)/VLOOKUP($B178,Ingredients!$A$1:$D$66,3,FALSE),IF(RIGHT(E178,1)="g",LEFT(E178,1)/VLOOKUP($B178,Ingredients!$A$1:$D$66,4,FALSE)))))*E175</f>
        <v>0</v>
      </c>
      <c r="K178" s="30">
        <f>IF(ISNUMBER(F178),F178/VLOOKUP($B178,Ingredients!$A$1:$D$66,2,FALSE),IF(RIGHT(F178,1)="r",LEFT(F178,1)/VLOOKUP($B178,Ingredients!$A$1:$D$66,2,FALSE),IF(RIGHT(F178,1)="b",LEFT(F178,1)/VLOOKUP($B178,Ingredients!$A$1:$D$66,3,FALSE),IF(RIGHT(F178,1)="g",LEFT(F178,1)/VLOOKUP($B178,Ingredients!$A$1:$D$66,4,FALSE)))))*F175</f>
        <v>0</v>
      </c>
      <c r="L178" s="30">
        <f t="shared" si="9"/>
        <v>0</v>
      </c>
    </row>
    <row r="179" spans="1:12">
      <c r="B179" s="31" t="s">
        <v>38</v>
      </c>
      <c r="D179" s="39" t="s">
        <v>66</v>
      </c>
      <c r="E179" s="39" t="s">
        <v>67</v>
      </c>
      <c r="F179" s="39" t="s">
        <v>68</v>
      </c>
      <c r="H179" s="30">
        <f>IF(ISNUMBER(C179),C179/VLOOKUP($B179,Ingredients!$A$1:$D$66,2,FALSE),IF(RIGHT(C179,1)="r",LEFT(C179,1)/VLOOKUP($B179,Ingredients!$A$1:$D$66,2,FALSE),IF(RIGHT(C179,1)="b",LEFT(C179,1)/VLOOKUP($B179,Ingredients!$A$1:$D$66,3,FALSE),IF(RIGHT(C179,1)="g",LEFT(C179,1)/VLOOKUP($B179,Ingredients!$A$1:$D$66,4,FALSE)))))*C175</f>
        <v>0</v>
      </c>
      <c r="I179" s="30">
        <f>IF(ISNUMBER(D179),D179/VLOOKUP($B179,Ingredients!$A$1:$D$66,2,FALSE),IF(RIGHT(D179,1)="r",LEFT(D179,1)/VLOOKUP($B179,Ingredients!$A$1:$D$66,2,FALSE),IF(RIGHT(D179,1)="b",LEFT(D179,1)/VLOOKUP($B179,Ingredients!$A$1:$D$66,3,FALSE),IF(RIGHT(D179,1)="g",LEFT(D179,1)/VLOOKUP($B179,Ingredients!$A$1:$D$66,4,FALSE)))))*D175</f>
        <v>0</v>
      </c>
      <c r="J179" s="30">
        <f>IF(ISNUMBER(E179),E179/VLOOKUP($B179,Ingredients!$A$1:$D$66,2,FALSE),IF(RIGHT(E179,1)="r",LEFT(E179,1)/VLOOKUP($B179,Ingredients!$A$1:$D$66,2,FALSE),IF(RIGHT(E179,1)="b",LEFT(E179,1)/VLOOKUP($B179,Ingredients!$A$1:$D$66,3,FALSE),IF(RIGHT(E179,1)="g",LEFT(E179,1)/VLOOKUP($B179,Ingredients!$A$1:$D$66,4,FALSE)))))*E175</f>
        <v>0</v>
      </c>
      <c r="K179" s="30">
        <f>IF(ISNUMBER(F179),F179/VLOOKUP($B179,Ingredients!$A$1:$D$66,2,FALSE),IF(RIGHT(F179,1)="r",LEFT(F179,1)/VLOOKUP($B179,Ingredients!$A$1:$D$66,2,FALSE),IF(RIGHT(F179,1)="b",LEFT(F179,1)/VLOOKUP($B179,Ingredients!$A$1:$D$66,3,FALSE),IF(RIGHT(F179,1)="g",LEFT(F179,1)/VLOOKUP($B179,Ingredients!$A$1:$D$66,4,FALSE)))))*F175</f>
        <v>0</v>
      </c>
      <c r="L179" s="30">
        <f t="shared" si="9"/>
        <v>0</v>
      </c>
    </row>
    <row r="180" spans="1:12">
      <c r="H180" s="31"/>
    </row>
    <row r="181" spans="1:12">
      <c r="A181" s="31" t="s">
        <v>82</v>
      </c>
      <c r="C181" s="33"/>
      <c r="D181" s="33">
        <f>VLOOKUP($A181,Worksheet!$B$7:$J$65,5,FALSE)</f>
        <v>0</v>
      </c>
      <c r="E181" s="33">
        <f>VLOOKUP($A181,Worksheet!$B$7:$J$65,7,FALSE)</f>
        <v>0</v>
      </c>
      <c r="F181" s="33">
        <f>VLOOKUP($A181,Worksheet!$B$7:$J$65,9,FALSE)</f>
        <v>0</v>
      </c>
      <c r="H181" s="30"/>
      <c r="I181" s="30"/>
      <c r="J181" s="30"/>
    </row>
    <row r="182" spans="1:12">
      <c r="B182" s="31" t="s">
        <v>41</v>
      </c>
      <c r="D182" s="39">
        <v>6</v>
      </c>
      <c r="E182" s="39">
        <v>8</v>
      </c>
      <c r="F182" s="39">
        <v>8</v>
      </c>
      <c r="H182" s="30">
        <f>IF(ISNUMBER(C182),C182/VLOOKUP($B182,Ingredients!$A$1:$D$66,2,FALSE),IF(RIGHT(C182,1)="r",LEFT(C182,1)/VLOOKUP($B182,Ingredients!$A$1:$D$66,2,FALSE),IF(RIGHT(C182,1)="b",LEFT(C182,1)/VLOOKUP($B182,Ingredients!$A$1:$D$66,3,FALSE),IF(RIGHT(C182,1)="g",LEFT(C182,1)/VLOOKUP($B182,Ingredients!$A$1:$D$66,4,FALSE)))))*C181</f>
        <v>0</v>
      </c>
      <c r="I182" s="30">
        <f>IF(ISNUMBER(D182),D182/VLOOKUP($B182,Ingredients!$A$1:$D$66,2,FALSE),IF(RIGHT(D182,1)="r",LEFT(D182,1)/VLOOKUP($B182,Ingredients!$A$1:$D$66,2,FALSE),IF(RIGHT(D182,1)="b",LEFT(D182,1)/VLOOKUP($B182,Ingredients!$A$1:$D$66,3,FALSE),IF(RIGHT(D182,1)="g",LEFT(D182,1)/VLOOKUP($B182,Ingredients!$A$1:$D$66,4,FALSE)))))*D181</f>
        <v>0</v>
      </c>
      <c r="J182" s="30">
        <f>IF(ISNUMBER(E182),E182/VLOOKUP($B182,Ingredients!$A$1:$D$66,2,FALSE),IF(RIGHT(E182,1)="r",LEFT(E182,1)/VLOOKUP($B182,Ingredients!$A$1:$D$66,2,FALSE),IF(RIGHT(E182,1)="b",LEFT(E182,1)/VLOOKUP($B182,Ingredients!$A$1:$D$66,3,FALSE),IF(RIGHT(E182,1)="g",LEFT(E182,1)/VLOOKUP($B182,Ingredients!$A$1:$D$66,4,FALSE)))))*E181</f>
        <v>0</v>
      </c>
      <c r="K182" s="30">
        <f>IF(ISNUMBER(F182),F182/VLOOKUP($B182,Ingredients!$A$1:$D$66,2,FALSE),IF(RIGHT(F182,1)="r",LEFT(F182,1)/VLOOKUP($B182,Ingredients!$A$1:$D$66,2,FALSE),IF(RIGHT(F182,1)="b",LEFT(F182,1)/VLOOKUP($B182,Ingredients!$A$1:$D$66,3,FALSE),IF(RIGHT(F182,1)="g",LEFT(F182,1)/VLOOKUP($B182,Ingredients!$A$1:$D$66,4,FALSE)))))*F181</f>
        <v>0</v>
      </c>
      <c r="L182" s="30">
        <f t="shared" si="9"/>
        <v>0</v>
      </c>
    </row>
    <row r="183" spans="1:12">
      <c r="B183" s="31" t="s">
        <v>10</v>
      </c>
      <c r="D183" s="39">
        <v>2</v>
      </c>
      <c r="E183" s="39">
        <v>4</v>
      </c>
      <c r="F183" s="39">
        <v>6</v>
      </c>
      <c r="H183" s="30">
        <f>IF(ISNUMBER(C183),C183/VLOOKUP($B183,Ingredients!$A$1:$D$66,2,FALSE),IF(RIGHT(C183,1)="r",LEFT(C183,1)/VLOOKUP($B183,Ingredients!$A$1:$D$66,2,FALSE),IF(RIGHT(C183,1)="b",LEFT(C183,1)/VLOOKUP($B183,Ingredients!$A$1:$D$66,3,FALSE),IF(RIGHT(C183,1)="g",LEFT(C183,1)/VLOOKUP($B183,Ingredients!$A$1:$D$66,4,FALSE)))))*C181</f>
        <v>0</v>
      </c>
      <c r="I183" s="30">
        <f>IF(ISNUMBER(D183),D183/VLOOKUP($B183,Ingredients!$A$1:$D$66,2,FALSE),IF(RIGHT(D183,1)="r",LEFT(D183,1)/VLOOKUP($B183,Ingredients!$A$1:$D$66,2,FALSE),IF(RIGHT(D183,1)="b",LEFT(D183,1)/VLOOKUP($B183,Ingredients!$A$1:$D$66,3,FALSE),IF(RIGHT(D183,1)="g",LEFT(D183,1)/VLOOKUP($B183,Ingredients!$A$1:$D$66,4,FALSE)))))*D181</f>
        <v>0</v>
      </c>
      <c r="J183" s="30">
        <f>IF(ISNUMBER(E183),E183/VLOOKUP($B183,Ingredients!$A$1:$D$66,2,FALSE),IF(RIGHT(E183,1)="r",LEFT(E183,1)/VLOOKUP($B183,Ingredients!$A$1:$D$66,2,FALSE),IF(RIGHT(E183,1)="b",LEFT(E183,1)/VLOOKUP($B183,Ingredients!$A$1:$D$66,3,FALSE),IF(RIGHT(E183,1)="g",LEFT(E183,1)/VLOOKUP($B183,Ingredients!$A$1:$D$66,4,FALSE)))))*E181</f>
        <v>0</v>
      </c>
      <c r="K183" s="30">
        <f>IF(ISNUMBER(F183),F183/VLOOKUP($B183,Ingredients!$A$1:$D$66,2,FALSE),IF(RIGHT(F183,1)="r",LEFT(F183,1)/VLOOKUP($B183,Ingredients!$A$1:$D$66,2,FALSE),IF(RIGHT(F183,1)="b",LEFT(F183,1)/VLOOKUP($B183,Ingredients!$A$1:$D$66,3,FALSE),IF(RIGHT(F183,1)="g",LEFT(F183,1)/VLOOKUP($B183,Ingredients!$A$1:$D$66,4,FALSE)))))*F181</f>
        <v>0</v>
      </c>
      <c r="L183" s="30">
        <f t="shared" si="9"/>
        <v>0</v>
      </c>
    </row>
    <row r="184" spans="1:12">
      <c r="B184" s="31" t="s">
        <v>22</v>
      </c>
      <c r="D184" s="39" t="s">
        <v>66</v>
      </c>
      <c r="E184" s="39" t="s">
        <v>67</v>
      </c>
      <c r="F184" s="39" t="s">
        <v>68</v>
      </c>
      <c r="H184" s="30">
        <f>IF(ISNUMBER(C184),C184/VLOOKUP($B184,Ingredients!$A$1:$D$66,2,FALSE),IF(RIGHT(C184,1)="r",LEFT(C184,1)/VLOOKUP($B184,Ingredients!$A$1:$D$66,2,FALSE),IF(RIGHT(C184,1)="b",LEFT(C184,1)/VLOOKUP($B184,Ingredients!$A$1:$D$66,3,FALSE),IF(RIGHT(C184,1)="g",LEFT(C184,1)/VLOOKUP($B184,Ingredients!$A$1:$D$66,4,FALSE)))))*C181</f>
        <v>0</v>
      </c>
      <c r="I184" s="30">
        <f>IF(ISNUMBER(D184),D184/VLOOKUP($B184,Ingredients!$A$1:$D$66,2,FALSE),IF(RIGHT(D184,1)="r",LEFT(D184,1)/VLOOKUP($B184,Ingredients!$A$1:$D$66,2,FALSE),IF(RIGHT(D184,1)="b",LEFT(D184,1)/VLOOKUP($B184,Ingredients!$A$1:$D$66,3,FALSE),IF(RIGHT(D184,1)="g",LEFT(D184,1)/VLOOKUP($B184,Ingredients!$A$1:$D$66,4,FALSE)))))*D181</f>
        <v>0</v>
      </c>
      <c r="J184" s="30">
        <f>IF(ISNUMBER(E184),E184/VLOOKUP($B184,Ingredients!$A$1:$D$66,2,FALSE),IF(RIGHT(E184,1)="r",LEFT(E184,1)/VLOOKUP($B184,Ingredients!$A$1:$D$66,2,FALSE),IF(RIGHT(E184,1)="b",LEFT(E184,1)/VLOOKUP($B184,Ingredients!$A$1:$D$66,3,FALSE),IF(RIGHT(E184,1)="g",LEFT(E184,1)/VLOOKUP($B184,Ingredients!$A$1:$D$66,4,FALSE)))))*E181</f>
        <v>0</v>
      </c>
      <c r="K184" s="30">
        <f>IF(ISNUMBER(F184),F184/VLOOKUP($B184,Ingredients!$A$1:$D$66,2,FALSE),IF(RIGHT(F184,1)="r",LEFT(F184,1)/VLOOKUP($B184,Ingredients!$A$1:$D$66,2,FALSE),IF(RIGHT(F184,1)="b",LEFT(F184,1)/VLOOKUP($B184,Ingredients!$A$1:$D$66,3,FALSE),IF(RIGHT(F184,1)="g",LEFT(F184,1)/VLOOKUP($B184,Ingredients!$A$1:$D$66,4,FALSE)))))*F181</f>
        <v>0</v>
      </c>
      <c r="L184" s="30">
        <f t="shared" si="9"/>
        <v>0</v>
      </c>
    </row>
    <row r="185" spans="1:12">
      <c r="B185" s="31" t="s">
        <v>21</v>
      </c>
      <c r="D185" s="39" t="s">
        <v>66</v>
      </c>
      <c r="E185" s="39" t="s">
        <v>67</v>
      </c>
      <c r="F185" s="39" t="s">
        <v>68</v>
      </c>
      <c r="H185" s="30">
        <f>IF(ISNUMBER(C185),C185/VLOOKUP($B185,Ingredients!$A$1:$D$66,2,FALSE),IF(RIGHT(C185,1)="r",LEFT(C185,1)/VLOOKUP($B185,Ingredients!$A$1:$D$66,2,FALSE),IF(RIGHT(C185,1)="b",LEFT(C185,1)/VLOOKUP($B185,Ingredients!$A$1:$D$66,3,FALSE),IF(RIGHT(C185,1)="g",LEFT(C185,1)/VLOOKUP($B185,Ingredients!$A$1:$D$66,4,FALSE)))))*C181</f>
        <v>0</v>
      </c>
      <c r="I185" s="30">
        <f>IF(ISNUMBER(D185),D185/VLOOKUP($B185,Ingredients!$A$1:$D$66,2,FALSE),IF(RIGHT(D185,1)="r",LEFT(D185,1)/VLOOKUP($B185,Ingredients!$A$1:$D$66,2,FALSE),IF(RIGHT(D185,1)="b",LEFT(D185,1)/VLOOKUP($B185,Ingredients!$A$1:$D$66,3,FALSE),IF(RIGHT(D185,1)="g",LEFT(D185,1)/VLOOKUP($B185,Ingredients!$A$1:$D$66,4,FALSE)))))*D181</f>
        <v>0</v>
      </c>
      <c r="J185" s="30">
        <f>IF(ISNUMBER(E185),E185/VLOOKUP($B185,Ingredients!$A$1:$D$66,2,FALSE),IF(RIGHT(E185,1)="r",LEFT(E185,1)/VLOOKUP($B185,Ingredients!$A$1:$D$66,2,FALSE),IF(RIGHT(E185,1)="b",LEFT(E185,1)/VLOOKUP($B185,Ingredients!$A$1:$D$66,3,FALSE),IF(RIGHT(E185,1)="g",LEFT(E185,1)/VLOOKUP($B185,Ingredients!$A$1:$D$66,4,FALSE)))))*E181</f>
        <v>0</v>
      </c>
      <c r="K185" s="30">
        <f>IF(ISNUMBER(F185),F185/VLOOKUP($B185,Ingredients!$A$1:$D$66,2,FALSE),IF(RIGHT(F185,1)="r",LEFT(F185,1)/VLOOKUP($B185,Ingredients!$A$1:$D$66,2,FALSE),IF(RIGHT(F185,1)="b",LEFT(F185,1)/VLOOKUP($B185,Ingredients!$A$1:$D$66,3,FALSE),IF(RIGHT(F185,1)="g",LEFT(F185,1)/VLOOKUP($B185,Ingredients!$A$1:$D$66,4,FALSE)))))*F181</f>
        <v>0</v>
      </c>
      <c r="L185" s="30">
        <f t="shared" si="9"/>
        <v>0</v>
      </c>
    </row>
    <row r="186" spans="1:12">
      <c r="H186" s="31"/>
    </row>
    <row r="187" spans="1:12">
      <c r="A187" s="31" t="s">
        <v>55</v>
      </c>
      <c r="C187" s="33"/>
      <c r="D187" s="33">
        <f>VLOOKUP($A187,Worksheet!$B$7:$J$65,5,FALSE)</f>
        <v>0</v>
      </c>
      <c r="E187" s="33">
        <f>VLOOKUP($A187,Worksheet!$B$7:$J$65,7,FALSE)</f>
        <v>0</v>
      </c>
      <c r="F187" s="33">
        <f>VLOOKUP($A187,Worksheet!$B$7:$J$65,9,FALSE)</f>
        <v>0</v>
      </c>
      <c r="H187" s="30"/>
      <c r="I187" s="30"/>
      <c r="J187" s="30"/>
    </row>
    <row r="188" spans="1:12">
      <c r="B188" s="31" t="s">
        <v>41</v>
      </c>
      <c r="D188" s="39">
        <v>6</v>
      </c>
      <c r="E188" s="39">
        <v>10</v>
      </c>
      <c r="F188" s="39">
        <v>10</v>
      </c>
      <c r="H188" s="30">
        <f>IF(ISNUMBER(C188),C188/VLOOKUP($B188,Ingredients!$A$1:$D$66,2,FALSE),IF(RIGHT(C188,1)="r",LEFT(C188,1)/VLOOKUP($B188,Ingredients!$A$1:$D$66,2,FALSE),IF(RIGHT(C188,1)="b",LEFT(C188,1)/VLOOKUP($B188,Ingredients!$A$1:$D$66,3,FALSE),IF(RIGHT(C188,1)="g",LEFT(C188,1)/VLOOKUP($B188,Ingredients!$A$1:$D$66,4,FALSE)))))*C187</f>
        <v>0</v>
      </c>
      <c r="I188" s="30">
        <f>IF(ISNUMBER(D188),D188/VLOOKUP($B188,Ingredients!$A$1:$D$66,2,FALSE),IF(RIGHT(D188,1)="r",LEFT(D188,1)/VLOOKUP($B188,Ingredients!$A$1:$D$66,2,FALSE),IF(RIGHT(D188,1)="b",LEFT(D188,1)/VLOOKUP($B188,Ingredients!$A$1:$D$66,3,FALSE),IF(RIGHT(D188,1)="g",LEFT(D188,1)/VLOOKUP($B188,Ingredients!$A$1:$D$66,4,FALSE)))))*D187</f>
        <v>0</v>
      </c>
      <c r="J188" s="30">
        <f>IF(ISNUMBER(E188),E188/VLOOKUP($B188,Ingredients!$A$1:$D$66,2,FALSE),IF(RIGHT(E188,1)="r",LEFT(E188,1)/VLOOKUP($B188,Ingredients!$A$1:$D$66,2,FALSE),IF(RIGHT(E188,1)="b",LEFT(E188,1)/VLOOKUP($B188,Ingredients!$A$1:$D$66,3,FALSE),IF(RIGHT(E188,1)="g",LEFT(E188,1)/VLOOKUP($B188,Ingredients!$A$1:$D$66,4,FALSE)))))*E187</f>
        <v>0</v>
      </c>
      <c r="K188" s="30">
        <f>IF(ISNUMBER(F188),F188/VLOOKUP($B188,Ingredients!$A$1:$D$66,2,FALSE),IF(RIGHT(F188,1)="r",LEFT(F188,1)/VLOOKUP($B188,Ingredients!$A$1:$D$66,2,FALSE),IF(RIGHT(F188,1)="b",LEFT(F188,1)/VLOOKUP($B188,Ingredients!$A$1:$D$66,3,FALSE),IF(RIGHT(F188,1)="g",LEFT(F188,1)/VLOOKUP($B188,Ingredients!$A$1:$D$66,4,FALSE)))))*F187</f>
        <v>0</v>
      </c>
      <c r="L188" s="30">
        <f t="shared" si="9"/>
        <v>0</v>
      </c>
    </row>
    <row r="189" spans="1:12">
      <c r="B189" s="31" t="s">
        <v>37</v>
      </c>
      <c r="D189" s="39">
        <v>2</v>
      </c>
      <c r="E189" s="39">
        <v>2</v>
      </c>
      <c r="F189" s="39">
        <v>4</v>
      </c>
      <c r="H189" s="30">
        <f>IF(ISNUMBER(C189),C189/VLOOKUP($B189,Ingredients!$A$1:$D$66,2,FALSE),IF(RIGHT(C189,1)="r",LEFT(C189,1)/VLOOKUP($B189,Ingredients!$A$1:$D$66,2,FALSE),IF(RIGHT(C189,1)="b",LEFT(C189,1)/VLOOKUP($B189,Ingredients!$A$1:$D$66,3,FALSE),IF(RIGHT(C189,1)="g",LEFT(C189,1)/VLOOKUP($B189,Ingredients!$A$1:$D$66,4,FALSE)))))*C187</f>
        <v>0</v>
      </c>
      <c r="I189" s="30">
        <f>IF(ISNUMBER(D189),D189/VLOOKUP($B189,Ingredients!$A$1:$D$66,2,FALSE),IF(RIGHT(D189,1)="r",LEFT(D189,1)/VLOOKUP($B189,Ingredients!$A$1:$D$66,2,FALSE),IF(RIGHT(D189,1)="b",LEFT(D189,1)/VLOOKUP($B189,Ingredients!$A$1:$D$66,3,FALSE),IF(RIGHT(D189,1)="g",LEFT(D189,1)/VLOOKUP($B189,Ingredients!$A$1:$D$66,4,FALSE)))))*D187</f>
        <v>0</v>
      </c>
      <c r="J189" s="30">
        <f>IF(ISNUMBER(E189),E189/VLOOKUP($B189,Ingredients!$A$1:$D$66,2,FALSE),IF(RIGHT(E189,1)="r",LEFT(E189,1)/VLOOKUP($B189,Ingredients!$A$1:$D$66,2,FALSE),IF(RIGHT(E189,1)="b",LEFT(E189,1)/VLOOKUP($B189,Ingredients!$A$1:$D$66,3,FALSE),IF(RIGHT(E189,1)="g",LEFT(E189,1)/VLOOKUP($B189,Ingredients!$A$1:$D$66,4,FALSE)))))*E187</f>
        <v>0</v>
      </c>
      <c r="K189" s="30">
        <f>IF(ISNUMBER(F189),F189/VLOOKUP($B189,Ingredients!$A$1:$D$66,2,FALSE),IF(RIGHT(F189,1)="r",LEFT(F189,1)/VLOOKUP($B189,Ingredients!$A$1:$D$66,2,FALSE),IF(RIGHT(F189,1)="b",LEFT(F189,1)/VLOOKUP($B189,Ingredients!$A$1:$D$66,3,FALSE),IF(RIGHT(F189,1)="g",LEFT(F189,1)/VLOOKUP($B189,Ingredients!$A$1:$D$66,4,FALSE)))))*F187</f>
        <v>0</v>
      </c>
      <c r="L189" s="30">
        <f t="shared" si="9"/>
        <v>0</v>
      </c>
    </row>
    <row r="190" spans="1:12">
      <c r="B190" s="31" t="s">
        <v>21</v>
      </c>
      <c r="D190" s="39" t="s">
        <v>66</v>
      </c>
      <c r="E190" s="39" t="s">
        <v>67</v>
      </c>
      <c r="F190" s="39" t="s">
        <v>68</v>
      </c>
      <c r="H190" s="30">
        <f>IF(ISNUMBER(C190),C190/VLOOKUP($B190,Ingredients!$A$1:$D$66,2,FALSE),IF(RIGHT(C190,1)="r",LEFT(C190,1)/VLOOKUP($B190,Ingredients!$A$1:$D$66,2,FALSE),IF(RIGHT(C190,1)="b",LEFT(C190,1)/VLOOKUP($B190,Ingredients!$A$1:$D$66,3,FALSE),IF(RIGHT(C190,1)="g",LEFT(C190,1)/VLOOKUP($B190,Ingredients!$A$1:$D$66,4,FALSE)))))*C187</f>
        <v>0</v>
      </c>
      <c r="I190" s="30">
        <f>IF(ISNUMBER(D190),D190/VLOOKUP($B190,Ingredients!$A$1:$D$66,2,FALSE),IF(RIGHT(D190,1)="r",LEFT(D190,1)/VLOOKUP($B190,Ingredients!$A$1:$D$66,2,FALSE),IF(RIGHT(D190,1)="b",LEFT(D190,1)/VLOOKUP($B190,Ingredients!$A$1:$D$66,3,FALSE),IF(RIGHT(D190,1)="g",LEFT(D190,1)/VLOOKUP($B190,Ingredients!$A$1:$D$66,4,FALSE)))))*D187</f>
        <v>0</v>
      </c>
      <c r="J190" s="30">
        <f>IF(ISNUMBER(E190),E190/VLOOKUP($B190,Ingredients!$A$1:$D$66,2,FALSE),IF(RIGHT(E190,1)="r",LEFT(E190,1)/VLOOKUP($B190,Ingredients!$A$1:$D$66,2,FALSE),IF(RIGHT(E190,1)="b",LEFT(E190,1)/VLOOKUP($B190,Ingredients!$A$1:$D$66,3,FALSE),IF(RIGHT(E190,1)="g",LEFT(E190,1)/VLOOKUP($B190,Ingredients!$A$1:$D$66,4,FALSE)))))*E187</f>
        <v>0</v>
      </c>
      <c r="K190" s="30">
        <f>IF(ISNUMBER(F190),F190/VLOOKUP($B190,Ingredients!$A$1:$D$66,2,FALSE),IF(RIGHT(F190,1)="r",LEFT(F190,1)/VLOOKUP($B190,Ingredients!$A$1:$D$66,2,FALSE),IF(RIGHT(F190,1)="b",LEFT(F190,1)/VLOOKUP($B190,Ingredients!$A$1:$D$66,3,FALSE),IF(RIGHT(F190,1)="g",LEFT(F190,1)/VLOOKUP($B190,Ingredients!$A$1:$D$66,4,FALSE)))))*F187</f>
        <v>0</v>
      </c>
      <c r="L190" s="30">
        <f t="shared" si="9"/>
        <v>0</v>
      </c>
    </row>
    <row r="191" spans="1:12">
      <c r="B191" s="31" t="s">
        <v>22</v>
      </c>
      <c r="D191" s="39" t="s">
        <v>66</v>
      </c>
      <c r="E191" s="39" t="s">
        <v>67</v>
      </c>
      <c r="F191" s="39" t="s">
        <v>68</v>
      </c>
      <c r="H191" s="30">
        <f>IF(ISNUMBER(C191),C191/VLOOKUP($B191,Ingredients!$A$1:$D$66,2,FALSE),IF(RIGHT(C191,1)="r",LEFT(C191,1)/VLOOKUP($B191,Ingredients!$A$1:$D$66,2,FALSE),IF(RIGHT(C191,1)="b",LEFT(C191,1)/VLOOKUP($B191,Ingredients!$A$1:$D$66,3,FALSE),IF(RIGHT(C191,1)="g",LEFT(C191,1)/VLOOKUP($B191,Ingredients!$A$1:$D$66,4,FALSE)))))*C187</f>
        <v>0</v>
      </c>
      <c r="I191" s="30">
        <f>IF(ISNUMBER(D191),D191/VLOOKUP($B191,Ingredients!$A$1:$D$66,2,FALSE),IF(RIGHT(D191,1)="r",LEFT(D191,1)/VLOOKUP($B191,Ingredients!$A$1:$D$66,2,FALSE),IF(RIGHT(D191,1)="b",LEFT(D191,1)/VLOOKUP($B191,Ingredients!$A$1:$D$66,3,FALSE),IF(RIGHT(D191,1)="g",LEFT(D191,1)/VLOOKUP($B191,Ingredients!$A$1:$D$66,4,FALSE)))))*D187</f>
        <v>0</v>
      </c>
      <c r="J191" s="30">
        <f>IF(ISNUMBER(E191),E191/VLOOKUP($B191,Ingredients!$A$1:$D$66,2,FALSE),IF(RIGHT(E191,1)="r",LEFT(E191,1)/VLOOKUP($B191,Ingredients!$A$1:$D$66,2,FALSE),IF(RIGHT(E191,1)="b",LEFT(E191,1)/VLOOKUP($B191,Ingredients!$A$1:$D$66,3,FALSE),IF(RIGHT(E191,1)="g",LEFT(E191,1)/VLOOKUP($B191,Ingredients!$A$1:$D$66,4,FALSE)))))*E187</f>
        <v>0</v>
      </c>
      <c r="K191" s="30">
        <f>IF(ISNUMBER(F191),F191/VLOOKUP($B191,Ingredients!$A$1:$D$66,2,FALSE),IF(RIGHT(F191,1)="r",LEFT(F191,1)/VLOOKUP($B191,Ingredients!$A$1:$D$66,2,FALSE),IF(RIGHT(F191,1)="b",LEFT(F191,1)/VLOOKUP($B191,Ingredients!$A$1:$D$66,3,FALSE),IF(RIGHT(F191,1)="g",LEFT(F191,1)/VLOOKUP($B191,Ingredients!$A$1:$D$66,4,FALSE)))))*F187</f>
        <v>0</v>
      </c>
      <c r="L191" s="30">
        <f t="shared" si="9"/>
        <v>0</v>
      </c>
    </row>
    <row r="192" spans="1:12">
      <c r="B192" s="31" t="s">
        <v>24</v>
      </c>
      <c r="D192" s="39" t="s">
        <v>65</v>
      </c>
      <c r="E192" s="39" t="s">
        <v>69</v>
      </c>
      <c r="F192" s="39" t="s">
        <v>70</v>
      </c>
      <c r="H192" s="30">
        <f>IF(ISNUMBER(C192),C192/VLOOKUP($B192,Ingredients!$A$1:$D$66,2,FALSE),IF(RIGHT(C192,1)="r",LEFT(C192,1)/VLOOKUP($B192,Ingredients!$A$1:$D$66,2,FALSE),IF(RIGHT(C192,1)="b",LEFT(C192,1)/VLOOKUP($B192,Ingredients!$A$1:$D$66,3,FALSE),IF(RIGHT(C192,1)="g",LEFT(C192,1)/VLOOKUP($B192,Ingredients!$A$1:$D$66,4,FALSE)))))*C187</f>
        <v>0</v>
      </c>
      <c r="I192" s="30">
        <f>IF(ISNUMBER(D192),D192/VLOOKUP($B192,Ingredients!$A$1:$D$66,2,FALSE),IF(RIGHT(D192,1)="r",LEFT(D192,1)/VLOOKUP($B192,Ingredients!$A$1:$D$66,2,FALSE),IF(RIGHT(D192,1)="b",LEFT(D192,1)/VLOOKUP($B192,Ingredients!$A$1:$D$66,3,FALSE),IF(RIGHT(D192,1)="g",LEFT(D192,1)/VLOOKUP($B192,Ingredients!$A$1:$D$66,4,FALSE)))))*D187</f>
        <v>0</v>
      </c>
      <c r="J192" s="30">
        <f>IF(ISNUMBER(E192),E192/VLOOKUP($B192,Ingredients!$A$1:$D$66,2,FALSE),IF(RIGHT(E192,1)="r",LEFT(E192,1)/VLOOKUP($B192,Ingredients!$A$1:$D$66,2,FALSE),IF(RIGHT(E192,1)="b",LEFT(E192,1)/VLOOKUP($B192,Ingredients!$A$1:$D$66,3,FALSE),IF(RIGHT(E192,1)="g",LEFT(E192,1)/VLOOKUP($B192,Ingredients!$A$1:$D$66,4,FALSE)))))*E187</f>
        <v>0</v>
      </c>
      <c r="K192" s="30">
        <f>IF(ISNUMBER(F192),F192/VLOOKUP($B192,Ingredients!$A$1:$D$66,2,FALSE),IF(RIGHT(F192,1)="r",LEFT(F192,1)/VLOOKUP($B192,Ingredients!$A$1:$D$66,2,FALSE),IF(RIGHT(F192,1)="b",LEFT(F192,1)/VLOOKUP($B192,Ingredients!$A$1:$D$66,3,FALSE),IF(RIGHT(F192,1)="g",LEFT(F192,1)/VLOOKUP($B192,Ingredients!$A$1:$D$66,4,FALSE)))))*F187</f>
        <v>0</v>
      </c>
      <c r="L192" s="30">
        <f t="shared" si="9"/>
        <v>0</v>
      </c>
    </row>
    <row r="193" spans="1:12">
      <c r="H193" s="31"/>
    </row>
    <row r="194" spans="1:12">
      <c r="A194" s="31" t="s">
        <v>3</v>
      </c>
      <c r="C194" s="33"/>
      <c r="D194" s="33">
        <f>VLOOKUP($A194,Worksheet!$B$7:$J$65,5,FALSE)</f>
        <v>0</v>
      </c>
      <c r="E194" s="33">
        <f>VLOOKUP($A194,Worksheet!$B$7:$J$65,7,FALSE)</f>
        <v>0</v>
      </c>
      <c r="F194" s="33">
        <f>VLOOKUP($A194,Worksheet!$B$7:$J$65,9,FALSE)</f>
        <v>0</v>
      </c>
      <c r="H194" s="30"/>
      <c r="I194" s="30"/>
      <c r="J194" s="30"/>
    </row>
    <row r="195" spans="1:12">
      <c r="B195" s="31" t="s">
        <v>41</v>
      </c>
      <c r="D195" s="39">
        <v>8</v>
      </c>
      <c r="E195" s="39">
        <v>11</v>
      </c>
      <c r="F195" s="39">
        <v>14</v>
      </c>
      <c r="H195" s="30">
        <f>IF(ISNUMBER(C195),C195/VLOOKUP($B195,Ingredients!$A$1:$D$66,2,FALSE),IF(RIGHT(C195,1)="r",LEFT(C195,1)/VLOOKUP($B195,Ingredients!$A$1:$D$66,2,FALSE),IF(RIGHT(C195,1)="b",LEFT(C195,1)/VLOOKUP($B195,Ingredients!$A$1:$D$66,3,FALSE),IF(RIGHT(C195,1)="g",LEFT(C195,1)/VLOOKUP($B195,Ingredients!$A$1:$D$66,4,FALSE)))))*C194</f>
        <v>0</v>
      </c>
      <c r="I195" s="30">
        <f>IF(ISNUMBER(D195),D195/VLOOKUP($B195,Ingredients!$A$1:$D$66,2,FALSE),IF(RIGHT(D195,1)="r",LEFT(D195,1)/VLOOKUP($B195,Ingredients!$A$1:$D$66,2,FALSE),IF(RIGHT(D195,1)="b",LEFT(D195,1)/VLOOKUP($B195,Ingredients!$A$1:$D$66,3,FALSE),IF(RIGHT(D195,1)="g",LEFT(D195,1)/VLOOKUP($B195,Ingredients!$A$1:$D$66,4,FALSE)))))*D194</f>
        <v>0</v>
      </c>
      <c r="J195" s="30">
        <f>IF(ISNUMBER(E195),E195/VLOOKUP($B195,Ingredients!$A$1:$D$66,2,FALSE),IF(RIGHT(E195,1)="r",LEFT(E195,1)/VLOOKUP($B195,Ingredients!$A$1:$D$66,2,FALSE),IF(RIGHT(E195,1)="b",LEFT(E195,1)/VLOOKUP($B195,Ingredients!$A$1:$D$66,3,FALSE),IF(RIGHT(E195,1)="g",LEFT(E195,1)/VLOOKUP($B195,Ingredients!$A$1:$D$66,4,FALSE)))))*E194</f>
        <v>0</v>
      </c>
      <c r="K195" s="30">
        <f>IF(ISNUMBER(F195),F195/VLOOKUP($B195,Ingredients!$A$1:$D$66,2,FALSE),IF(RIGHT(F195,1)="r",LEFT(F195,1)/VLOOKUP($B195,Ingredients!$A$1:$D$66,2,FALSE),IF(RIGHT(F195,1)="b",LEFT(F195,1)/VLOOKUP($B195,Ingredients!$A$1:$D$66,3,FALSE),IF(RIGHT(F195,1)="g",LEFT(F195,1)/VLOOKUP($B195,Ingredients!$A$1:$D$66,4,FALSE)))))*F194</f>
        <v>0</v>
      </c>
      <c r="L195" s="30">
        <f t="shared" si="9"/>
        <v>0</v>
      </c>
    </row>
    <row r="196" spans="1:12">
      <c r="B196" s="31" t="s">
        <v>14</v>
      </c>
      <c r="D196" s="39" t="s">
        <v>66</v>
      </c>
      <c r="E196" s="39" t="s">
        <v>67</v>
      </c>
      <c r="F196" s="39" t="s">
        <v>68</v>
      </c>
      <c r="H196" s="30">
        <f>IF(ISNUMBER(C196),C196/VLOOKUP($B196,Ingredients!$A$1:$D$66,2,FALSE),IF(RIGHT(C196,1)="r",LEFT(C196,1)/VLOOKUP($B196,Ingredients!$A$1:$D$66,2,FALSE),IF(RIGHT(C196,1)="b",LEFT(C196,1)/VLOOKUP($B196,Ingredients!$A$1:$D$66,3,FALSE),IF(RIGHT(C196,1)="g",LEFT(C196,1)/VLOOKUP($B196,Ingredients!$A$1:$D$66,4,FALSE)))))*C194</f>
        <v>0</v>
      </c>
      <c r="I196" s="30">
        <f>IF(ISNUMBER(D196),D196/VLOOKUP($B196,Ingredients!$A$1:$D$66,2,FALSE),IF(RIGHT(D196,1)="r",LEFT(D196,1)/VLOOKUP($B196,Ingredients!$A$1:$D$66,2,FALSE),IF(RIGHT(D196,1)="b",LEFT(D196,1)/VLOOKUP($B196,Ingredients!$A$1:$D$66,3,FALSE),IF(RIGHT(D196,1)="g",LEFT(D196,1)/VLOOKUP($B196,Ingredients!$A$1:$D$66,4,FALSE)))))*D194</f>
        <v>0</v>
      </c>
      <c r="J196" s="30">
        <f>IF(ISNUMBER(E196),E196/VLOOKUP($B196,Ingredients!$A$1:$D$66,2,FALSE),IF(RIGHT(E196,1)="r",LEFT(E196,1)/VLOOKUP($B196,Ingredients!$A$1:$D$66,2,FALSE),IF(RIGHT(E196,1)="b",LEFT(E196,1)/VLOOKUP($B196,Ingredients!$A$1:$D$66,3,FALSE),IF(RIGHT(E196,1)="g",LEFT(E196,1)/VLOOKUP($B196,Ingredients!$A$1:$D$66,4,FALSE)))))*E194</f>
        <v>0</v>
      </c>
      <c r="K196" s="30">
        <f>IF(ISNUMBER(F196),F196/VLOOKUP($B196,Ingredients!$A$1:$D$66,2,FALSE),IF(RIGHT(F196,1)="r",LEFT(F196,1)/VLOOKUP($B196,Ingredients!$A$1:$D$66,2,FALSE),IF(RIGHT(F196,1)="b",LEFT(F196,1)/VLOOKUP($B196,Ingredients!$A$1:$D$66,3,FALSE),IF(RIGHT(F196,1)="g",LEFT(F196,1)/VLOOKUP($B196,Ingredients!$A$1:$D$66,4,FALSE)))))*F194</f>
        <v>0</v>
      </c>
      <c r="L196" s="30">
        <f t="shared" si="9"/>
        <v>0</v>
      </c>
    </row>
    <row r="197" spans="1:12">
      <c r="B197" s="31" t="s">
        <v>22</v>
      </c>
      <c r="D197" s="39" t="s">
        <v>66</v>
      </c>
      <c r="E197" s="39" t="s">
        <v>67</v>
      </c>
      <c r="F197" s="39" t="s">
        <v>68</v>
      </c>
      <c r="H197" s="30">
        <f>IF(ISNUMBER(C197),C197/VLOOKUP($B197,Ingredients!$A$1:$D$66,2,FALSE),IF(RIGHT(C197,1)="r",LEFT(C197,1)/VLOOKUP($B197,Ingredients!$A$1:$D$66,2,FALSE),IF(RIGHT(C197,1)="b",LEFT(C197,1)/VLOOKUP($B197,Ingredients!$A$1:$D$66,3,FALSE),IF(RIGHT(C197,1)="g",LEFT(C197,1)/VLOOKUP($B197,Ingredients!$A$1:$D$66,4,FALSE)))))*C194</f>
        <v>0</v>
      </c>
      <c r="I197" s="30">
        <f>IF(ISNUMBER(D197),D197/VLOOKUP($B197,Ingredients!$A$1:$D$66,2,FALSE),IF(RIGHT(D197,1)="r",LEFT(D197,1)/VLOOKUP($B197,Ingredients!$A$1:$D$66,2,FALSE),IF(RIGHT(D197,1)="b",LEFT(D197,1)/VLOOKUP($B197,Ingredients!$A$1:$D$66,3,FALSE),IF(RIGHT(D197,1)="g",LEFT(D197,1)/VLOOKUP($B197,Ingredients!$A$1:$D$66,4,FALSE)))))*D194</f>
        <v>0</v>
      </c>
      <c r="J197" s="30">
        <f>IF(ISNUMBER(E197),E197/VLOOKUP($B197,Ingredients!$A$1:$D$66,2,FALSE),IF(RIGHT(E197,1)="r",LEFT(E197,1)/VLOOKUP($B197,Ingredients!$A$1:$D$66,2,FALSE),IF(RIGHT(E197,1)="b",LEFT(E197,1)/VLOOKUP($B197,Ingredients!$A$1:$D$66,3,FALSE),IF(RIGHT(E197,1)="g",LEFT(E197,1)/VLOOKUP($B197,Ingredients!$A$1:$D$66,4,FALSE)))))*E194</f>
        <v>0</v>
      </c>
      <c r="K197" s="30">
        <f>IF(ISNUMBER(F197),F197/VLOOKUP($B197,Ingredients!$A$1:$D$66,2,FALSE),IF(RIGHT(F197,1)="r",LEFT(F197,1)/VLOOKUP($B197,Ingredients!$A$1:$D$66,2,FALSE),IF(RIGHT(F197,1)="b",LEFT(F197,1)/VLOOKUP($B197,Ingredients!$A$1:$D$66,3,FALSE),IF(RIGHT(F197,1)="g",LEFT(F197,1)/VLOOKUP($B197,Ingredients!$A$1:$D$66,4,FALSE)))))*F194</f>
        <v>0</v>
      </c>
      <c r="L197" s="30">
        <f t="shared" ref="L197:L280" si="14">SUM(H197:K197)</f>
        <v>0</v>
      </c>
    </row>
    <row r="198" spans="1:12">
      <c r="B198" s="31" t="s">
        <v>20</v>
      </c>
      <c r="D198" s="39" t="s">
        <v>65</v>
      </c>
      <c r="E198" s="39" t="s">
        <v>69</v>
      </c>
      <c r="F198" s="39" t="s">
        <v>70</v>
      </c>
      <c r="H198" s="30">
        <f>IF(ISNUMBER(C198),C198/VLOOKUP($B198,Ingredients!$A$1:$D$66,2,FALSE),IF(RIGHT(C198,1)="r",LEFT(C198,1)/VLOOKUP($B198,Ingredients!$A$1:$D$66,2,FALSE),IF(RIGHT(C198,1)="b",LEFT(C198,1)/VLOOKUP($B198,Ingredients!$A$1:$D$66,3,FALSE),IF(RIGHT(C198,1)="g",LEFT(C198,1)/VLOOKUP($B198,Ingredients!$A$1:$D$66,4,FALSE)))))*C194</f>
        <v>0</v>
      </c>
      <c r="I198" s="30">
        <f>IF(ISNUMBER(D198),D198/VLOOKUP($B198,Ingredients!$A$1:$D$66,2,FALSE),IF(RIGHT(D198,1)="r",LEFT(D198,1)/VLOOKUP($B198,Ingredients!$A$1:$D$66,2,FALSE),IF(RIGHT(D198,1)="b",LEFT(D198,1)/VLOOKUP($B198,Ingredients!$A$1:$D$66,3,FALSE),IF(RIGHT(D198,1)="g",LEFT(D198,1)/VLOOKUP($B198,Ingredients!$A$1:$D$66,4,FALSE)))))*D194</f>
        <v>0</v>
      </c>
      <c r="J198" s="30">
        <f>IF(ISNUMBER(E198),E198/VLOOKUP($B198,Ingredients!$A$1:$D$66,2,FALSE),IF(RIGHT(E198,1)="r",LEFT(E198,1)/VLOOKUP($B198,Ingredients!$A$1:$D$66,2,FALSE),IF(RIGHT(E198,1)="b",LEFT(E198,1)/VLOOKUP($B198,Ingredients!$A$1:$D$66,3,FALSE),IF(RIGHT(E198,1)="g",LEFT(E198,1)/VLOOKUP($B198,Ingredients!$A$1:$D$66,4,FALSE)))))*E194</f>
        <v>0</v>
      </c>
      <c r="K198" s="30">
        <f>IF(ISNUMBER(F198),F198/VLOOKUP($B198,Ingredients!$A$1:$D$66,2,FALSE),IF(RIGHT(F198,1)="r",LEFT(F198,1)/VLOOKUP($B198,Ingredients!$A$1:$D$66,2,FALSE),IF(RIGHT(F198,1)="b",LEFT(F198,1)/VLOOKUP($B198,Ingredients!$A$1:$D$66,3,FALSE),IF(RIGHT(F198,1)="g",LEFT(F198,1)/VLOOKUP($B198,Ingredients!$A$1:$D$66,4,FALSE)))))*F194</f>
        <v>0</v>
      </c>
      <c r="L198" s="30">
        <f t="shared" si="14"/>
        <v>0</v>
      </c>
    </row>
    <row r="199" spans="1:12">
      <c r="H199" s="31"/>
    </row>
    <row r="200" spans="1:12">
      <c r="A200" s="31" t="s">
        <v>83</v>
      </c>
      <c r="C200" s="33"/>
      <c r="D200" s="33">
        <f>VLOOKUP($A200,Worksheet!$B$7:$J$65,5,FALSE)</f>
        <v>0</v>
      </c>
      <c r="E200" s="33">
        <f>VLOOKUP($A200,Worksheet!$B$7:$J$65,7,FALSE)</f>
        <v>0</v>
      </c>
      <c r="F200" s="33">
        <f>VLOOKUP($A200,Worksheet!$B$7:$J$65,9,FALSE)</f>
        <v>0</v>
      </c>
      <c r="H200" s="30"/>
      <c r="I200" s="30"/>
      <c r="J200" s="30"/>
    </row>
    <row r="201" spans="1:12">
      <c r="B201" s="31" t="s">
        <v>41</v>
      </c>
      <c r="D201" s="39">
        <v>3</v>
      </c>
      <c r="E201" s="39">
        <v>4</v>
      </c>
      <c r="F201" s="39">
        <v>5</v>
      </c>
      <c r="H201" s="30">
        <f>IF(ISNUMBER(C201),C201/VLOOKUP($B201,Ingredients!$A$1:$D$66,2,FALSE),IF(RIGHT(C201,1)="r",LEFT(C201,1)/VLOOKUP($B201,Ingredients!$A$1:$D$66,2,FALSE),IF(RIGHT(C201,1)="b",LEFT(C201,1)/VLOOKUP($B201,Ingredients!$A$1:$D$66,3,FALSE),IF(RIGHT(C201,1)="g",LEFT(C201,1)/VLOOKUP($B201,Ingredients!$A$1:$D$66,4,FALSE)))))*C200</f>
        <v>0</v>
      </c>
      <c r="I201" s="30">
        <f>IF(ISNUMBER(D201),D201/VLOOKUP($B201,Ingredients!$A$1:$D$66,2,FALSE),IF(RIGHT(D201,1)="r",LEFT(D201,1)/VLOOKUP($B201,Ingredients!$A$1:$D$66,2,FALSE),IF(RIGHT(D201,1)="b",LEFT(D201,1)/VLOOKUP($B201,Ingredients!$A$1:$D$66,3,FALSE),IF(RIGHT(D201,1)="g",LEFT(D201,1)/VLOOKUP($B201,Ingredients!$A$1:$D$66,4,FALSE)))))*D200</f>
        <v>0</v>
      </c>
      <c r="J201" s="30">
        <f>IF(ISNUMBER(E201),E201/VLOOKUP($B201,Ingredients!$A$1:$D$66,2,FALSE),IF(RIGHT(E201,1)="r",LEFT(E201,1)/VLOOKUP($B201,Ingredients!$A$1:$D$66,2,FALSE),IF(RIGHT(E201,1)="b",LEFT(E201,1)/VLOOKUP($B201,Ingredients!$A$1:$D$66,3,FALSE),IF(RIGHT(E201,1)="g",LEFT(E201,1)/VLOOKUP($B201,Ingredients!$A$1:$D$66,4,FALSE)))))*E200</f>
        <v>0</v>
      </c>
      <c r="K201" s="30">
        <f>IF(ISNUMBER(F201),F201/VLOOKUP($B201,Ingredients!$A$1:$D$66,2,FALSE),IF(RIGHT(F201,1)="r",LEFT(F201,1)/VLOOKUP($B201,Ingredients!$A$1:$D$66,2,FALSE),IF(RIGHT(F201,1)="b",LEFT(F201,1)/VLOOKUP($B201,Ingredients!$A$1:$D$66,3,FALSE),IF(RIGHT(F201,1)="g",LEFT(F201,1)/VLOOKUP($B201,Ingredients!$A$1:$D$66,4,FALSE)))))*F200</f>
        <v>0</v>
      </c>
      <c r="L201" s="30">
        <f t="shared" si="14"/>
        <v>0</v>
      </c>
    </row>
    <row r="202" spans="1:12">
      <c r="B202" s="31" t="s">
        <v>40</v>
      </c>
      <c r="D202" s="39">
        <v>2</v>
      </c>
      <c r="E202" s="39">
        <v>3</v>
      </c>
      <c r="F202" s="39">
        <v>4</v>
      </c>
      <c r="H202" s="30">
        <f>IF(ISNUMBER(C202),C202/VLOOKUP($B202,Ingredients!$A$1:$D$66,2,FALSE),IF(RIGHT(C202,1)="r",LEFT(C202,1)/VLOOKUP($B202,Ingredients!$A$1:$D$66,2,FALSE),IF(RIGHT(C202,1)="b",LEFT(C202,1)/VLOOKUP($B202,Ingredients!$A$1:$D$66,3,FALSE),IF(RIGHT(C202,1)="g",LEFT(C202,1)/VLOOKUP($B202,Ingredients!$A$1:$D$66,4,FALSE)))))*C200</f>
        <v>0</v>
      </c>
      <c r="I202" s="30">
        <f>IF(ISNUMBER(D202),D202/VLOOKUP($B202,Ingredients!$A$1:$D$66,2,FALSE),IF(RIGHT(D202,1)="r",LEFT(D202,1)/VLOOKUP($B202,Ingredients!$A$1:$D$66,2,FALSE),IF(RIGHT(D202,1)="b",LEFT(D202,1)/VLOOKUP($B202,Ingredients!$A$1:$D$66,3,FALSE),IF(RIGHT(D202,1)="g",LEFT(D202,1)/VLOOKUP($B202,Ingredients!$A$1:$D$66,4,FALSE)))))*D200</f>
        <v>0</v>
      </c>
      <c r="J202" s="30">
        <f>IF(ISNUMBER(E202),E202/VLOOKUP($B202,Ingredients!$A$1:$D$66,2,FALSE),IF(RIGHT(E202,1)="r",LEFT(E202,1)/VLOOKUP($B202,Ingredients!$A$1:$D$66,2,FALSE),IF(RIGHT(E202,1)="b",LEFT(E202,1)/VLOOKUP($B202,Ingredients!$A$1:$D$66,3,FALSE),IF(RIGHT(E202,1)="g",LEFT(E202,1)/VLOOKUP($B202,Ingredients!$A$1:$D$66,4,FALSE)))))*E200</f>
        <v>0</v>
      </c>
      <c r="K202" s="30">
        <f>IF(ISNUMBER(F202),F202/VLOOKUP($B202,Ingredients!$A$1:$D$66,2,FALSE),IF(RIGHT(F202,1)="r",LEFT(F202,1)/VLOOKUP($B202,Ingredients!$A$1:$D$66,2,FALSE),IF(RIGHT(F202,1)="b",LEFT(F202,1)/VLOOKUP($B202,Ingredients!$A$1:$D$66,3,FALSE),IF(RIGHT(F202,1)="g",LEFT(F202,1)/VLOOKUP($B202,Ingredients!$A$1:$D$66,4,FALSE)))))*F200</f>
        <v>0</v>
      </c>
      <c r="L202" s="30">
        <f t="shared" si="14"/>
        <v>0</v>
      </c>
    </row>
    <row r="203" spans="1:12">
      <c r="B203" s="31" t="s">
        <v>11</v>
      </c>
      <c r="D203" s="39">
        <v>3</v>
      </c>
      <c r="E203" s="39">
        <v>4</v>
      </c>
      <c r="F203" s="39">
        <v>5</v>
      </c>
      <c r="H203" s="30">
        <f>IF(ISNUMBER(C203),C203/VLOOKUP($B203,Ingredients!$A$1:$D$66,2,FALSE),IF(RIGHT(C203,1)="r",LEFT(C203,1)/VLOOKUP($B203,Ingredients!$A$1:$D$66,2,FALSE),IF(RIGHT(C203,1)="b",LEFT(C203,1)/VLOOKUP($B203,Ingredients!$A$1:$D$66,3,FALSE),IF(RIGHT(C203,1)="g",LEFT(C203,1)/VLOOKUP($B203,Ingredients!$A$1:$D$66,4,FALSE)))))*C200</f>
        <v>0</v>
      </c>
      <c r="I203" s="30">
        <f>IF(ISNUMBER(D203),D203/VLOOKUP($B203,Ingredients!$A$1:$D$66,2,FALSE),IF(RIGHT(D203,1)="r",LEFT(D203,1)/VLOOKUP($B203,Ingredients!$A$1:$D$66,2,FALSE),IF(RIGHT(D203,1)="b",LEFT(D203,1)/VLOOKUP($B203,Ingredients!$A$1:$D$66,3,FALSE),IF(RIGHT(D203,1)="g",LEFT(D203,1)/VLOOKUP($B203,Ingredients!$A$1:$D$66,4,FALSE)))))*D200</f>
        <v>0</v>
      </c>
      <c r="J203" s="30">
        <f>IF(ISNUMBER(E203),E203/VLOOKUP($B203,Ingredients!$A$1:$D$66,2,FALSE),IF(RIGHT(E203,1)="r",LEFT(E203,1)/VLOOKUP($B203,Ingredients!$A$1:$D$66,2,FALSE),IF(RIGHT(E203,1)="b",LEFT(E203,1)/VLOOKUP($B203,Ingredients!$A$1:$D$66,3,FALSE),IF(RIGHT(E203,1)="g",LEFT(E203,1)/VLOOKUP($B203,Ingredients!$A$1:$D$66,4,FALSE)))))*E200</f>
        <v>0</v>
      </c>
      <c r="K203" s="30">
        <f>IF(ISNUMBER(F203),F203/VLOOKUP($B203,Ingredients!$A$1:$D$66,2,FALSE),IF(RIGHT(F203,1)="r",LEFT(F203,1)/VLOOKUP($B203,Ingredients!$A$1:$D$66,2,FALSE),IF(RIGHT(F203,1)="b",LEFT(F203,1)/VLOOKUP($B203,Ingredients!$A$1:$D$66,3,FALSE),IF(RIGHT(F203,1)="g",LEFT(F203,1)/VLOOKUP($B203,Ingredients!$A$1:$D$66,4,FALSE)))))*F200</f>
        <v>0</v>
      </c>
      <c r="L203" s="30">
        <f t="shared" si="14"/>
        <v>0</v>
      </c>
    </row>
    <row r="204" spans="1:12">
      <c r="B204" s="31" t="s">
        <v>22</v>
      </c>
      <c r="D204" s="39" t="s">
        <v>66</v>
      </c>
      <c r="E204" s="39" t="s">
        <v>67</v>
      </c>
      <c r="F204" s="39" t="s">
        <v>68</v>
      </c>
      <c r="H204" s="30">
        <f>IF(ISNUMBER(C204),C204/VLOOKUP($B204,Ingredients!$A$1:$D$66,2,FALSE),IF(RIGHT(C204,1)="r",LEFT(C204,1)/VLOOKUP($B204,Ingredients!$A$1:$D$66,2,FALSE),IF(RIGHT(C204,1)="b",LEFT(C204,1)/VLOOKUP($B204,Ingredients!$A$1:$D$66,3,FALSE),IF(RIGHT(C204,1)="g",LEFT(C204,1)/VLOOKUP($B204,Ingredients!$A$1:$D$66,4,FALSE)))))*C200</f>
        <v>0</v>
      </c>
      <c r="I204" s="30">
        <f>IF(ISNUMBER(D204),D204/VLOOKUP($B204,Ingredients!$A$1:$D$66,2,FALSE),IF(RIGHT(D204,1)="r",LEFT(D204,1)/VLOOKUP($B204,Ingredients!$A$1:$D$66,2,FALSE),IF(RIGHT(D204,1)="b",LEFT(D204,1)/VLOOKUP($B204,Ingredients!$A$1:$D$66,3,FALSE),IF(RIGHT(D204,1)="g",LEFT(D204,1)/VLOOKUP($B204,Ingredients!$A$1:$D$66,4,FALSE)))))*D200</f>
        <v>0</v>
      </c>
      <c r="J204" s="30">
        <f>IF(ISNUMBER(E204),E204/VLOOKUP($B204,Ingredients!$A$1:$D$66,2,FALSE),IF(RIGHT(E204,1)="r",LEFT(E204,1)/VLOOKUP($B204,Ingredients!$A$1:$D$66,2,FALSE),IF(RIGHT(E204,1)="b",LEFT(E204,1)/VLOOKUP($B204,Ingredients!$A$1:$D$66,3,FALSE),IF(RIGHT(E204,1)="g",LEFT(E204,1)/VLOOKUP($B204,Ingredients!$A$1:$D$66,4,FALSE)))))*E200</f>
        <v>0</v>
      </c>
      <c r="K204" s="30">
        <f>IF(ISNUMBER(F204),F204/VLOOKUP($B204,Ingredients!$A$1:$D$66,2,FALSE),IF(RIGHT(F204,1)="r",LEFT(F204,1)/VLOOKUP($B204,Ingredients!$A$1:$D$66,2,FALSE),IF(RIGHT(F204,1)="b",LEFT(F204,1)/VLOOKUP($B204,Ingredients!$A$1:$D$66,3,FALSE),IF(RIGHT(F204,1)="g",LEFT(F204,1)/VLOOKUP($B204,Ingredients!$A$1:$D$66,4,FALSE)))))*F200</f>
        <v>0</v>
      </c>
      <c r="L204" s="30">
        <f t="shared" si="14"/>
        <v>0</v>
      </c>
    </row>
    <row r="205" spans="1:12">
      <c r="B205" s="31" t="s">
        <v>20</v>
      </c>
      <c r="D205" s="39" t="s">
        <v>65</v>
      </c>
      <c r="E205" s="39" t="s">
        <v>69</v>
      </c>
      <c r="F205" s="39" t="s">
        <v>70</v>
      </c>
      <c r="H205" s="30">
        <f>IF(ISNUMBER(C205),C205/VLOOKUP($B205,Ingredients!$A$1:$D$66,2,FALSE),IF(RIGHT(C205,1)="r",LEFT(C205,1)/VLOOKUP($B205,Ingredients!$A$1:$D$66,2,FALSE),IF(RIGHT(C205,1)="b",LEFT(C205,1)/VLOOKUP($B205,Ingredients!$A$1:$D$66,3,FALSE),IF(RIGHT(C205,1)="g",LEFT(C205,1)/VLOOKUP($B205,Ingredients!$A$1:$D$66,4,FALSE)))))*C200</f>
        <v>0</v>
      </c>
      <c r="I205" s="30">
        <f>IF(ISNUMBER(D205),D205/VLOOKUP($B205,Ingredients!$A$1:$D$66,2,FALSE),IF(RIGHT(D205,1)="r",LEFT(D205,1)/VLOOKUP($B205,Ingredients!$A$1:$D$66,2,FALSE),IF(RIGHT(D205,1)="b",LEFT(D205,1)/VLOOKUP($B205,Ingredients!$A$1:$D$66,3,FALSE),IF(RIGHT(D205,1)="g",LEFT(D205,1)/VLOOKUP($B205,Ingredients!$A$1:$D$66,4,FALSE)))))*D200</f>
        <v>0</v>
      </c>
      <c r="J205" s="30">
        <f>IF(ISNUMBER(E205),E205/VLOOKUP($B205,Ingredients!$A$1:$D$66,2,FALSE),IF(RIGHT(E205,1)="r",LEFT(E205,1)/VLOOKUP($B205,Ingredients!$A$1:$D$66,2,FALSE),IF(RIGHT(E205,1)="b",LEFT(E205,1)/VLOOKUP($B205,Ingredients!$A$1:$D$66,3,FALSE),IF(RIGHT(E205,1)="g",LEFT(E205,1)/VLOOKUP($B205,Ingredients!$A$1:$D$66,4,FALSE)))))*E200</f>
        <v>0</v>
      </c>
      <c r="K205" s="30">
        <f>IF(ISNUMBER(F205),F205/VLOOKUP($B205,Ingredients!$A$1:$D$66,2,FALSE),IF(RIGHT(F205,1)="r",LEFT(F205,1)/VLOOKUP($B205,Ingredients!$A$1:$D$66,2,FALSE),IF(RIGHT(F205,1)="b",LEFT(F205,1)/VLOOKUP($B205,Ingredients!$A$1:$D$66,3,FALSE),IF(RIGHT(F205,1)="g",LEFT(F205,1)/VLOOKUP($B205,Ingredients!$A$1:$D$66,4,FALSE)))))*F200</f>
        <v>0</v>
      </c>
      <c r="L205" s="30">
        <f t="shared" si="14"/>
        <v>0</v>
      </c>
    </row>
    <row r="206" spans="1:12">
      <c r="H206" s="30"/>
      <c r="I206" s="30"/>
      <c r="J206" s="30"/>
      <c r="K206" s="30"/>
    </row>
    <row r="207" spans="1:12">
      <c r="A207" s="32" t="s">
        <v>136</v>
      </c>
      <c r="D207" s="33">
        <f>VLOOKUP($A207,Worksheet!$B$7:$J$65,5,FALSE)</f>
        <v>0</v>
      </c>
      <c r="E207" s="33">
        <f>VLOOKUP($A207,Worksheet!$B$7:$J$65,7,FALSE)</f>
        <v>0</v>
      </c>
      <c r="F207" s="33">
        <f>VLOOKUP($A207,Worksheet!$B$7:$J$65,9,FALSE)</f>
        <v>0</v>
      </c>
      <c r="H207" s="30"/>
      <c r="I207" s="30"/>
      <c r="J207" s="30"/>
      <c r="K207" s="30"/>
    </row>
    <row r="208" spans="1:12">
      <c r="B208" s="68" t="s">
        <v>81</v>
      </c>
      <c r="D208" s="39">
        <v>4</v>
      </c>
      <c r="E208" s="39">
        <v>5</v>
      </c>
      <c r="F208" s="39">
        <v>6</v>
      </c>
      <c r="H208" s="30">
        <f>IF(ISNUMBER(C208),C208/VLOOKUP($B208,Ingredients!$A$1:$D$66,2,FALSE),IF(RIGHT(C208,1)="r",LEFT(C208,1)/VLOOKUP($B208,Ingredients!$A$1:$D$66,2,FALSE),IF(RIGHT(C208,1)="b",LEFT(C208,1)/VLOOKUP($B208,Ingredients!$A$1:$D$66,3,FALSE),IF(RIGHT(C208,1)="g",LEFT(C208,1)/VLOOKUP($B208,Ingredients!$A$1:$D$66,4,FALSE)))))*C207</f>
        <v>0</v>
      </c>
      <c r="I208" s="30">
        <f>IF(ISNUMBER(D208),D208/VLOOKUP($B208,Ingredients!$A$1:$D$66,2,FALSE),IF(RIGHT(D208,1)="r",LEFT(D208,1)/VLOOKUP($B208,Ingredients!$A$1:$D$66,2,FALSE),IF(RIGHT(D208,1)="b",LEFT(D208,1)/VLOOKUP($B208,Ingredients!$A$1:$D$66,3,FALSE),IF(RIGHT(D208,1)="g",LEFT(D208,1)/VLOOKUP($B208,Ingredients!$A$1:$D$66,4,FALSE)))))*D207</f>
        <v>0</v>
      </c>
      <c r="J208" s="30">
        <f>IF(ISNUMBER(E208),E208/VLOOKUP($B208,Ingredients!$A$1:$D$66,2,FALSE),IF(RIGHT(E208,1)="r",LEFT(E208,1)/VLOOKUP($B208,Ingredients!$A$1:$D$66,2,FALSE),IF(RIGHT(E208,1)="b",LEFT(E208,1)/VLOOKUP($B208,Ingredients!$A$1:$D$66,3,FALSE),IF(RIGHT(E208,1)="g",LEFT(E208,1)/VLOOKUP($B208,Ingredients!$A$1:$D$66,4,FALSE)))))*E207</f>
        <v>0</v>
      </c>
      <c r="K208" s="30">
        <f>IF(ISNUMBER(F208),F208/VLOOKUP($B208,Ingredients!$A$1:$D$66,2,FALSE),IF(RIGHT(F208,1)="r",LEFT(F208,1)/VLOOKUP($B208,Ingredients!$A$1:$D$66,2,FALSE),IF(RIGHT(F208,1)="b",LEFT(F208,1)/VLOOKUP($B208,Ingredients!$A$1:$D$66,3,FALSE),IF(RIGHT(F208,1)="g",LEFT(F208,1)/VLOOKUP($B208,Ingredients!$A$1:$D$66,4,FALSE)))))*F207</f>
        <v>0</v>
      </c>
      <c r="L208" s="30">
        <f t="shared" ref="L208:L211" si="15">SUM(H208:K208)</f>
        <v>0</v>
      </c>
    </row>
    <row r="209" spans="1:17">
      <c r="B209" s="68" t="s">
        <v>133</v>
      </c>
      <c r="D209" s="39">
        <v>4</v>
      </c>
      <c r="E209" s="39">
        <v>5</v>
      </c>
      <c r="F209" s="39">
        <v>6</v>
      </c>
      <c r="H209" s="30">
        <f>IF(ISNUMBER(C209),C209/VLOOKUP($B209,Ingredients!$A$1:$D$66,2,FALSE),IF(RIGHT(C209,1)="r",LEFT(C209,1)/VLOOKUP($B209,Ingredients!$A$1:$D$66,2,FALSE),IF(RIGHT(C209,1)="b",LEFT(C209,1)/VLOOKUP($B209,Ingredients!$A$1:$D$66,3,FALSE),IF(RIGHT(C209,1)="g",LEFT(C209,1)/VLOOKUP($B209,Ingredients!$A$1:$D$66,4,FALSE)))))*C207</f>
        <v>0</v>
      </c>
      <c r="I209" s="30">
        <f>IF(ISNUMBER(D209),D209/VLOOKUP($B209,Ingredients!$A$1:$D$66,2,FALSE),IF(RIGHT(D209,1)="r",LEFT(D209,1)/VLOOKUP($B209,Ingredients!$A$1:$D$66,2,FALSE),IF(RIGHT(D209,1)="b",LEFT(D209,1)/VLOOKUP($B209,Ingredients!$A$1:$D$66,3,FALSE),IF(RIGHT(D209,1)="g",LEFT(D209,1)/VLOOKUP($B209,Ingredients!$A$1:$D$66,4,FALSE)))))*D207</f>
        <v>0</v>
      </c>
      <c r="J209" s="30">
        <f>IF(ISNUMBER(E209),E209/VLOOKUP($B209,Ingredients!$A$1:$D$66,2,FALSE),IF(RIGHT(E209,1)="r",LEFT(E209,1)/VLOOKUP($B209,Ingredients!$A$1:$D$66,2,FALSE),IF(RIGHT(E209,1)="b",LEFT(E209,1)/VLOOKUP($B209,Ingredients!$A$1:$D$66,3,FALSE),IF(RIGHT(E209,1)="g",LEFT(E209,1)/VLOOKUP($B209,Ingredients!$A$1:$D$66,4,FALSE)))))*E207</f>
        <v>0</v>
      </c>
      <c r="K209" s="30">
        <f>IF(ISNUMBER(F209),F209/VLOOKUP($B209,Ingredients!$A$1:$D$66,2,FALSE),IF(RIGHT(F209,1)="r",LEFT(F209,1)/VLOOKUP($B209,Ingredients!$A$1:$D$66,2,FALSE),IF(RIGHT(F209,1)="b",LEFT(F209,1)/VLOOKUP($B209,Ingredients!$A$1:$D$66,3,FALSE),IF(RIGHT(F209,1)="g",LEFT(F209,1)/VLOOKUP($B209,Ingredients!$A$1:$D$66,4,FALSE)))))*F207</f>
        <v>0</v>
      </c>
      <c r="L209" s="30">
        <f t="shared" si="15"/>
        <v>0</v>
      </c>
    </row>
    <row r="210" spans="1:17">
      <c r="B210" s="68" t="s">
        <v>26</v>
      </c>
      <c r="D210" s="39">
        <v>1</v>
      </c>
      <c r="E210" s="39">
        <v>2</v>
      </c>
      <c r="F210" s="39">
        <v>3</v>
      </c>
      <c r="H210" s="30">
        <f>IF(ISNUMBER(C210),C210/VLOOKUP($B210,Ingredients!$A$1:$D$66,2,FALSE),IF(RIGHT(C210,1)="r",LEFT(C210,1)/VLOOKUP($B210,Ingredients!$A$1:$D$66,2,FALSE),IF(RIGHT(C210,1)="b",LEFT(C210,1)/VLOOKUP($B210,Ingredients!$A$1:$D$66,3,FALSE),IF(RIGHT(C210,1)="g",LEFT(C210,1)/VLOOKUP($B210,Ingredients!$A$1:$D$66,4,FALSE)))))*C207</f>
        <v>0</v>
      </c>
      <c r="I210" s="30">
        <f>IF(ISNUMBER(D210),D210/VLOOKUP($B210,Ingredients!$A$1:$D$66,2,FALSE),IF(RIGHT(D210,1)="r",LEFT(D210,1)/VLOOKUP($B210,Ingredients!$A$1:$D$66,2,FALSE),IF(RIGHT(D210,1)="b",LEFT(D210,1)/VLOOKUP($B210,Ingredients!$A$1:$D$66,3,FALSE),IF(RIGHT(D210,1)="g",LEFT(D210,1)/VLOOKUP($B210,Ingredients!$A$1:$D$66,4,FALSE)))))*D207</f>
        <v>0</v>
      </c>
      <c r="J210" s="30">
        <f>IF(ISNUMBER(E210),E210/VLOOKUP($B210,Ingredients!$A$1:$D$66,2,FALSE),IF(RIGHT(E210,1)="r",LEFT(E210,1)/VLOOKUP($B210,Ingredients!$A$1:$D$66,2,FALSE),IF(RIGHT(E210,1)="b",LEFT(E210,1)/VLOOKUP($B210,Ingredients!$A$1:$D$66,3,FALSE),IF(RIGHT(E210,1)="g",LEFT(E210,1)/VLOOKUP($B210,Ingredients!$A$1:$D$66,4,FALSE)))))*E207</f>
        <v>0</v>
      </c>
      <c r="K210" s="30">
        <f>IF(ISNUMBER(F210),F210/VLOOKUP($B210,Ingredients!$A$1:$D$66,2,FALSE),IF(RIGHT(F210,1)="r",LEFT(F210,1)/VLOOKUP($B210,Ingredients!$A$1:$D$66,2,FALSE),IF(RIGHT(F210,1)="b",LEFT(F210,1)/VLOOKUP($B210,Ingredients!$A$1:$D$66,3,FALSE),IF(RIGHT(F210,1)="g",LEFT(F210,1)/VLOOKUP($B210,Ingredients!$A$1:$D$66,4,FALSE)))))*F207</f>
        <v>0</v>
      </c>
      <c r="L210" s="30">
        <f t="shared" si="15"/>
        <v>0</v>
      </c>
    </row>
    <row r="211" spans="1:17">
      <c r="B211" s="68" t="s">
        <v>20</v>
      </c>
      <c r="D211" s="40" t="s">
        <v>88</v>
      </c>
      <c r="E211" s="40" t="s">
        <v>90</v>
      </c>
      <c r="F211" s="40" t="s">
        <v>89</v>
      </c>
      <c r="H211" s="30">
        <f>IF(ISNUMBER(C211),C211/VLOOKUP($B211,Ingredients!$A$1:$D$66,2,FALSE),IF(RIGHT(C211,1)="r",LEFT(C211,1)/VLOOKUP($B211,Ingredients!$A$1:$D$66,2,FALSE),IF(RIGHT(C211,1)="b",LEFT(C211,1)/VLOOKUP($B211,Ingredients!$A$1:$D$66,3,FALSE),IF(RIGHT(C211,1)="g",LEFT(C211,1)/VLOOKUP($B211,Ingredients!$A$1:$D$66,4,FALSE)))))*C207</f>
        <v>0</v>
      </c>
      <c r="I211" s="30">
        <f>IF(ISNUMBER(D211),D211/VLOOKUP($B211,Ingredients!$A$1:$D$66,2,FALSE),IF(RIGHT(D211,1)="r",LEFT(D211,1)/VLOOKUP($B211,Ingredients!$A$1:$D$66,2,FALSE),IF(RIGHT(D211,1)="b",LEFT(D211,1)/VLOOKUP($B211,Ingredients!$A$1:$D$66,3,FALSE),IF(RIGHT(D211,1)="g",LEFT(D211,1)/VLOOKUP($B211,Ingredients!$A$1:$D$66,4,FALSE)))))*D207</f>
        <v>0</v>
      </c>
      <c r="J211" s="30">
        <f>IF(ISNUMBER(E211),E211/VLOOKUP($B211,Ingredients!$A$1:$D$66,2,FALSE),IF(RIGHT(E211,1)="r",LEFT(E211,1)/VLOOKUP($B211,Ingredients!$A$1:$D$66,2,FALSE),IF(RIGHT(E211,1)="b",LEFT(E211,1)/VLOOKUP($B211,Ingredients!$A$1:$D$66,3,FALSE),IF(RIGHT(E211,1)="g",LEFT(E211,1)/VLOOKUP($B211,Ingredients!$A$1:$D$66,4,FALSE)))))*E207</f>
        <v>0</v>
      </c>
      <c r="K211" s="30">
        <f>IF(ISNUMBER(F211),F211/VLOOKUP($B211,Ingredients!$A$1:$D$66,2,FALSE),IF(RIGHT(F211,1)="r",LEFT(F211,1)/VLOOKUP($B211,Ingredients!$A$1:$D$66,2,FALSE),IF(RIGHT(F211,1)="b",LEFT(F211,1)/VLOOKUP($B211,Ingredients!$A$1:$D$66,3,FALSE),IF(RIGHT(F211,1)="g",LEFT(F211,1)/VLOOKUP($B211,Ingredients!$A$1:$D$66,4,FALSE)))))*F207</f>
        <v>0</v>
      </c>
      <c r="L211" s="30">
        <f t="shared" si="15"/>
        <v>0</v>
      </c>
    </row>
    <row r="212" spans="1:17">
      <c r="H212" s="30"/>
      <c r="I212" s="30"/>
      <c r="J212" s="30"/>
      <c r="K212" s="30"/>
    </row>
    <row r="213" spans="1:17">
      <c r="A213" s="31" t="s">
        <v>46</v>
      </c>
      <c r="C213" s="33"/>
      <c r="D213" s="33">
        <f>VLOOKUP($A213,Worksheet!$B$7:$J$65,5,FALSE)</f>
        <v>0</v>
      </c>
      <c r="E213" s="33">
        <f>VLOOKUP($A213,Worksheet!$B$7:$J$65,7,FALSE)</f>
        <v>0</v>
      </c>
      <c r="F213" s="33">
        <f>VLOOKUP($A213,Worksheet!$B$7:$J$65,9,FALSE)</f>
        <v>0</v>
      </c>
      <c r="H213" s="30"/>
      <c r="I213" s="30"/>
      <c r="J213" s="30"/>
    </row>
    <row r="214" spans="1:17">
      <c r="B214" s="31" t="s">
        <v>81</v>
      </c>
      <c r="D214" s="39">
        <v>2</v>
      </c>
      <c r="E214" s="39">
        <v>4</v>
      </c>
      <c r="F214" s="39">
        <v>4</v>
      </c>
      <c r="H214" s="30">
        <f>IF(ISNUMBER(C214),C214/VLOOKUP($B214,Ingredients!$A$1:$D$66,2,FALSE),IF(RIGHT(C214,1)="r",LEFT(C214,1)/VLOOKUP($B214,Ingredients!$A$1:$D$66,2,FALSE),IF(RIGHT(C214,1)="b",LEFT(C214,1)/VLOOKUP($B214,Ingredients!$A$1:$D$66,3,FALSE),IF(RIGHT(C214,1)="g",LEFT(C214,1)/VLOOKUP($B214,Ingredients!$A$1:$D$66,4,FALSE)))))*C213</f>
        <v>0</v>
      </c>
      <c r="I214" s="30">
        <f>IF(ISNUMBER(D214),D214/VLOOKUP($B214,Ingredients!$A$1:$D$66,2,FALSE),IF(RIGHT(D214,1)="r",LEFT(D214,1)/VLOOKUP($B214,Ingredients!$A$1:$D$66,2,FALSE),IF(RIGHT(D214,1)="b",LEFT(D214,1)/VLOOKUP($B214,Ingredients!$A$1:$D$66,3,FALSE),IF(RIGHT(D214,1)="g",LEFT(D214,1)/VLOOKUP($B214,Ingredients!$A$1:$D$66,4,FALSE)))))*D213</f>
        <v>0</v>
      </c>
      <c r="J214" s="30">
        <f>IF(ISNUMBER(E214),E214/VLOOKUP($B214,Ingredients!$A$1:$D$66,2,FALSE),IF(RIGHT(E214,1)="r",LEFT(E214,1)/VLOOKUP($B214,Ingredients!$A$1:$D$66,2,FALSE),IF(RIGHT(E214,1)="b",LEFT(E214,1)/VLOOKUP($B214,Ingredients!$A$1:$D$66,3,FALSE),IF(RIGHT(E214,1)="g",LEFT(E214,1)/VLOOKUP($B214,Ingredients!$A$1:$D$66,4,FALSE)))))*E213</f>
        <v>0</v>
      </c>
      <c r="K214" s="30">
        <f>IF(ISNUMBER(F214),F214/VLOOKUP($B214,Ingredients!$A$1:$D$66,2,FALSE),IF(RIGHT(F214,1)="r",LEFT(F214,1)/VLOOKUP($B214,Ingredients!$A$1:$D$66,2,FALSE),IF(RIGHT(F214,1)="b",LEFT(F214,1)/VLOOKUP($B214,Ingredients!$A$1:$D$66,3,FALSE),IF(RIGHT(F214,1)="g",LEFT(F214,1)/VLOOKUP($B214,Ingredients!$A$1:$D$66,4,FALSE)))))*F213</f>
        <v>0</v>
      </c>
      <c r="L214" s="30">
        <f t="shared" si="14"/>
        <v>0</v>
      </c>
    </row>
    <row r="215" spans="1:17">
      <c r="B215" s="31" t="s">
        <v>10</v>
      </c>
      <c r="D215" s="39">
        <v>4</v>
      </c>
      <c r="E215" s="39">
        <v>4</v>
      </c>
      <c r="F215" s="39">
        <v>6</v>
      </c>
      <c r="H215" s="30">
        <f>IF(ISNUMBER(C215),C215/VLOOKUP($B215,Ingredients!$A$1:$D$66,2,FALSE),IF(RIGHT(C215,1)="r",LEFT(C215,1)/VLOOKUP($B215,Ingredients!$A$1:$D$66,2,FALSE),IF(RIGHT(C215,1)="b",LEFT(C215,1)/VLOOKUP($B215,Ingredients!$A$1:$D$66,3,FALSE),IF(RIGHT(C215,1)="g",LEFT(C215,1)/VLOOKUP($B215,Ingredients!$A$1:$D$66,4,FALSE)))))*C213</f>
        <v>0</v>
      </c>
      <c r="I215" s="30">
        <f>IF(ISNUMBER(D215),D215/VLOOKUP($B215,Ingredients!$A$1:$D$66,2,FALSE),IF(RIGHT(D215,1)="r",LEFT(D215,1)/VLOOKUP($B215,Ingredients!$A$1:$D$66,2,FALSE),IF(RIGHT(D215,1)="b",LEFT(D215,1)/VLOOKUP($B215,Ingredients!$A$1:$D$66,3,FALSE),IF(RIGHT(D215,1)="g",LEFT(D215,1)/VLOOKUP($B215,Ingredients!$A$1:$D$66,4,FALSE)))))*D213</f>
        <v>0</v>
      </c>
      <c r="J215" s="30">
        <f>IF(ISNUMBER(E215),E215/VLOOKUP($B215,Ingredients!$A$1:$D$66,2,FALSE),IF(RIGHT(E215,1)="r",LEFT(E215,1)/VLOOKUP($B215,Ingredients!$A$1:$D$66,2,FALSE),IF(RIGHT(E215,1)="b",LEFT(E215,1)/VLOOKUP($B215,Ingredients!$A$1:$D$66,3,FALSE),IF(RIGHT(E215,1)="g",LEFT(E215,1)/VLOOKUP($B215,Ingredients!$A$1:$D$66,4,FALSE)))))*E213</f>
        <v>0</v>
      </c>
      <c r="K215" s="30">
        <f>IF(ISNUMBER(F215),F215/VLOOKUP($B215,Ingredients!$A$1:$D$66,2,FALSE),IF(RIGHT(F215,1)="r",LEFT(F215,1)/VLOOKUP($B215,Ingredients!$A$1:$D$66,2,FALSE),IF(RIGHT(F215,1)="b",LEFT(F215,1)/VLOOKUP($B215,Ingredients!$A$1:$D$66,3,FALSE),IF(RIGHT(F215,1)="g",LEFT(F215,1)/VLOOKUP($B215,Ingredients!$A$1:$D$66,4,FALSE)))))*F213</f>
        <v>0</v>
      </c>
      <c r="L215" s="30">
        <f t="shared" si="14"/>
        <v>0</v>
      </c>
      <c r="Q215" s="32"/>
    </row>
    <row r="216" spans="1:17">
      <c r="B216" s="31" t="s">
        <v>26</v>
      </c>
      <c r="D216" s="39">
        <v>1</v>
      </c>
      <c r="E216" s="39">
        <v>2</v>
      </c>
      <c r="F216" s="39">
        <v>3</v>
      </c>
      <c r="H216" s="30">
        <f>IF(ISNUMBER(C216),C216/VLOOKUP($B216,Ingredients!$A$1:$D$66,2,FALSE),IF(RIGHT(C216,1)="r",LEFT(C216,1)/VLOOKUP($B216,Ingredients!$A$1:$D$66,2,FALSE),IF(RIGHT(C216,1)="b",LEFT(C216,1)/VLOOKUP($B216,Ingredients!$A$1:$D$66,3,FALSE),IF(RIGHT(C216,1)="g",LEFT(C216,1)/VLOOKUP($B216,Ingredients!$A$1:$D$66,4,FALSE)))))*C213</f>
        <v>0</v>
      </c>
      <c r="I216" s="30">
        <f>IF(ISNUMBER(D216),D216/VLOOKUP($B216,Ingredients!$A$1:$D$66,2,FALSE),IF(RIGHT(D216,1)="r",LEFT(D216,1)/VLOOKUP($B216,Ingredients!$A$1:$D$66,2,FALSE),IF(RIGHT(D216,1)="b",LEFT(D216,1)/VLOOKUP($B216,Ingredients!$A$1:$D$66,3,FALSE),IF(RIGHT(D216,1)="g",LEFT(D216,1)/VLOOKUP($B216,Ingredients!$A$1:$D$66,4,FALSE)))))*D213</f>
        <v>0</v>
      </c>
      <c r="J216" s="30">
        <f>IF(ISNUMBER(E216),E216/VLOOKUP($B216,Ingredients!$A$1:$D$66,2,FALSE),IF(RIGHT(E216,1)="r",LEFT(E216,1)/VLOOKUP($B216,Ingredients!$A$1:$D$66,2,FALSE),IF(RIGHT(E216,1)="b",LEFT(E216,1)/VLOOKUP($B216,Ingredients!$A$1:$D$66,3,FALSE),IF(RIGHT(E216,1)="g",LEFT(E216,1)/VLOOKUP($B216,Ingredients!$A$1:$D$66,4,FALSE)))))*E213</f>
        <v>0</v>
      </c>
      <c r="K216" s="30">
        <f>IF(ISNUMBER(F216),F216/VLOOKUP($B216,Ingredients!$A$1:$D$66,2,FALSE),IF(RIGHT(F216,1)="r",LEFT(F216,1)/VLOOKUP($B216,Ingredients!$A$1:$D$66,2,FALSE),IF(RIGHT(F216,1)="b",LEFT(F216,1)/VLOOKUP($B216,Ingredients!$A$1:$D$66,3,FALSE),IF(RIGHT(F216,1)="g",LEFT(F216,1)/VLOOKUP($B216,Ingredients!$A$1:$D$66,4,FALSE)))))*F213</f>
        <v>0</v>
      </c>
      <c r="L216" s="30">
        <f t="shared" si="14"/>
        <v>0</v>
      </c>
    </row>
    <row r="217" spans="1:17">
      <c r="B217" s="31" t="s">
        <v>38</v>
      </c>
      <c r="D217" s="39" t="s">
        <v>91</v>
      </c>
      <c r="E217" s="39" t="s">
        <v>92</v>
      </c>
      <c r="F217" s="39" t="s">
        <v>93</v>
      </c>
      <c r="H217" s="30">
        <f>IF(ISNUMBER(C217),C217/VLOOKUP($B217,Ingredients!$A$1:$D$66,2,FALSE),IF(RIGHT(C217,1)="r",LEFT(C217,1)/VLOOKUP($B217,Ingredients!$A$1:$D$66,2,FALSE),IF(RIGHT(C217,1)="b",LEFT(C217,1)/VLOOKUP($B217,Ingredients!$A$1:$D$66,3,FALSE),IF(RIGHT(C217,1)="g",LEFT(C217,1)/VLOOKUP($B217,Ingredients!$A$1:$D$66,4,FALSE)))))*C213</f>
        <v>0</v>
      </c>
      <c r="I217" s="30">
        <f>IF(ISNUMBER(D217),D217/VLOOKUP($B217,Ingredients!$A$1:$D$66,2,FALSE),IF(RIGHT(D217,1)="r",LEFT(D217,1)/VLOOKUP($B217,Ingredients!$A$1:$D$66,2,FALSE),IF(RIGHT(D217,1)="b",LEFT(D217,1)/VLOOKUP($B217,Ingredients!$A$1:$D$66,3,FALSE),IF(RIGHT(D217,1)="g",LEFT(D217,1)/VLOOKUP($B217,Ingredients!$A$1:$D$66,4,FALSE)))))*D213</f>
        <v>0</v>
      </c>
      <c r="J217" s="30">
        <f>IF(ISNUMBER(E217),E217/VLOOKUP($B217,Ingredients!$A$1:$D$66,2,FALSE),IF(RIGHT(E217,1)="r",LEFT(E217,1)/VLOOKUP($B217,Ingredients!$A$1:$D$66,2,FALSE),IF(RIGHT(E217,1)="b",LEFT(E217,1)/VLOOKUP($B217,Ingredients!$A$1:$D$66,3,FALSE),IF(RIGHT(E217,1)="g",LEFT(E217,1)/VLOOKUP($B217,Ingredients!$A$1:$D$66,4,FALSE)))))*E213</f>
        <v>0</v>
      </c>
      <c r="K217" s="30">
        <f>IF(ISNUMBER(F217),F217/VLOOKUP($B217,Ingredients!$A$1:$D$66,2,FALSE),IF(RIGHT(F217,1)="r",LEFT(F217,1)/VLOOKUP($B217,Ingredients!$A$1:$D$66,2,FALSE),IF(RIGHT(F217,1)="b",LEFT(F217,1)/VLOOKUP($B217,Ingredients!$A$1:$D$66,3,FALSE),IF(RIGHT(F217,1)="g",LEFT(F217,1)/VLOOKUP($B217,Ingredients!$A$1:$D$66,4,FALSE)))))*F213</f>
        <v>0</v>
      </c>
      <c r="L217" s="30">
        <f t="shared" si="14"/>
        <v>0</v>
      </c>
    </row>
    <row r="218" spans="1:17">
      <c r="B218" s="31" t="s">
        <v>20</v>
      </c>
      <c r="D218" s="39" t="s">
        <v>65</v>
      </c>
      <c r="E218" s="39" t="s">
        <v>69</v>
      </c>
      <c r="F218" s="39" t="s">
        <v>70</v>
      </c>
      <c r="H218" s="30">
        <f>IF(ISNUMBER(C218),C218/VLOOKUP($B218,Ingredients!$A$1:$D$66,2,FALSE),IF(RIGHT(C218,1)="r",LEFT(C218,1)/VLOOKUP($B218,Ingredients!$A$1:$D$66,2,FALSE),IF(RIGHT(C218,1)="b",LEFT(C218,1)/VLOOKUP($B218,Ingredients!$A$1:$D$66,3,FALSE),IF(RIGHT(C218,1)="g",LEFT(C218,1)/VLOOKUP($B218,Ingredients!$A$1:$D$66,4,FALSE)))))*C213</f>
        <v>0</v>
      </c>
      <c r="I218" s="30">
        <f>IF(ISNUMBER(D218),D218/VLOOKUP($B218,Ingredients!$A$1:$D$66,2,FALSE),IF(RIGHT(D218,1)="r",LEFT(D218,1)/VLOOKUP($B218,Ingredients!$A$1:$D$66,2,FALSE),IF(RIGHT(D218,1)="b",LEFT(D218,1)/VLOOKUP($B218,Ingredients!$A$1:$D$66,3,FALSE),IF(RIGHT(D218,1)="g",LEFT(D218,1)/VLOOKUP($B218,Ingredients!$A$1:$D$66,4,FALSE)))))*D213</f>
        <v>0</v>
      </c>
      <c r="J218" s="30">
        <f>IF(ISNUMBER(E218),E218/VLOOKUP($B218,Ingredients!$A$1:$D$66,2,FALSE),IF(RIGHT(E218,1)="r",LEFT(E218,1)/VLOOKUP($B218,Ingredients!$A$1:$D$66,2,FALSE),IF(RIGHT(E218,1)="b",LEFT(E218,1)/VLOOKUP($B218,Ingredients!$A$1:$D$66,3,FALSE),IF(RIGHT(E218,1)="g",LEFT(E218,1)/VLOOKUP($B218,Ingredients!$A$1:$D$66,4,FALSE)))))*E213</f>
        <v>0</v>
      </c>
      <c r="K218" s="30">
        <f>IF(ISNUMBER(F218),F218/VLOOKUP($B218,Ingredients!$A$1:$D$66,2,FALSE),IF(RIGHT(F218,1)="r",LEFT(F218,1)/VLOOKUP($B218,Ingredients!$A$1:$D$66,2,FALSE),IF(RIGHT(F218,1)="b",LEFT(F218,1)/VLOOKUP($B218,Ingredients!$A$1:$D$66,3,FALSE),IF(RIGHT(F218,1)="g",LEFT(F218,1)/VLOOKUP($B218,Ingredients!$A$1:$D$66,4,FALSE)))))*F213</f>
        <v>0</v>
      </c>
      <c r="L218" s="30">
        <f t="shared" si="14"/>
        <v>0</v>
      </c>
    </row>
    <row r="219" spans="1:17">
      <c r="H219" s="31"/>
    </row>
    <row r="220" spans="1:17">
      <c r="A220" s="31" t="s">
        <v>54</v>
      </c>
      <c r="C220" s="33"/>
      <c r="D220" s="33">
        <f>VLOOKUP($A220,Worksheet!$B$7:$J$65,5,FALSE)</f>
        <v>0</v>
      </c>
      <c r="E220" s="33">
        <f>VLOOKUP($A220,Worksheet!$B$7:$J$65,7,FALSE)</f>
        <v>0</v>
      </c>
      <c r="F220" s="33">
        <f>VLOOKUP($A220,Worksheet!$B$7:$J$65,9,FALSE)</f>
        <v>0</v>
      </c>
      <c r="H220" s="30"/>
      <c r="I220" s="30"/>
      <c r="J220" s="30"/>
    </row>
    <row r="221" spans="1:17">
      <c r="B221" s="31" t="s">
        <v>56</v>
      </c>
      <c r="D221" s="39">
        <v>8</v>
      </c>
      <c r="E221" s="39">
        <v>12</v>
      </c>
      <c r="F221" s="39">
        <v>14</v>
      </c>
      <c r="H221" s="30">
        <f>IF(ISNUMBER(C221),C221/VLOOKUP($B221,Ingredients!$A$1:$D$66,2,FALSE),IF(RIGHT(C221,1)="r",LEFT(C221,1)/VLOOKUP($B221,Ingredients!$A$1:$D$66,2,FALSE),IF(RIGHT(C221,1)="b",LEFT(C221,1)/VLOOKUP($B221,Ingredients!$A$1:$D$66,3,FALSE),IF(RIGHT(C221,1)="g",LEFT(C221,1)/VLOOKUP($B221,Ingredients!$A$1:$D$66,4,FALSE)))))*C220</f>
        <v>0</v>
      </c>
      <c r="I221" s="30">
        <f>IF(ISNUMBER(D221),D221/VLOOKUP($B221,Ingredients!$A$1:$D$66,2,FALSE),IF(RIGHT(D221,1)="r",LEFT(D221,1)/VLOOKUP($B221,Ingredients!$A$1:$D$66,2,FALSE),IF(RIGHT(D221,1)="b",LEFT(D221,1)/VLOOKUP($B221,Ingredients!$A$1:$D$66,3,FALSE),IF(RIGHT(D221,1)="g",LEFT(D221,1)/VLOOKUP($B221,Ingredients!$A$1:$D$66,4,FALSE)))))*D220</f>
        <v>0</v>
      </c>
      <c r="J221" s="30">
        <f>IF(ISNUMBER(E221),E221/VLOOKUP($B221,Ingredients!$A$1:$D$66,2,FALSE),IF(RIGHT(E221,1)="r",LEFT(E221,1)/VLOOKUP($B221,Ingredients!$A$1:$D$66,2,FALSE),IF(RIGHT(E221,1)="b",LEFT(E221,1)/VLOOKUP($B221,Ingredients!$A$1:$D$66,3,FALSE),IF(RIGHT(E221,1)="g",LEFT(E221,1)/VLOOKUP($B221,Ingredients!$A$1:$D$66,4,FALSE)))))*E220</f>
        <v>0</v>
      </c>
      <c r="K221" s="30">
        <f>IF(ISNUMBER(F221),F221/VLOOKUP($B221,Ingredients!$A$1:$D$66,2,FALSE),IF(RIGHT(F221,1)="r",LEFT(F221,1)/VLOOKUP($B221,Ingredients!$A$1:$D$66,2,FALSE),IF(RIGHT(F221,1)="b",LEFT(F221,1)/VLOOKUP($B221,Ingredients!$A$1:$D$66,3,FALSE),IF(RIGHT(F221,1)="g",LEFT(F221,1)/VLOOKUP($B221,Ingredients!$A$1:$D$66,4,FALSE)))))*F220</f>
        <v>0</v>
      </c>
      <c r="L221" s="30">
        <f t="shared" si="14"/>
        <v>0</v>
      </c>
    </row>
    <row r="222" spans="1:17">
      <c r="B222" s="31" t="s">
        <v>24</v>
      </c>
      <c r="D222" s="39" t="s">
        <v>66</v>
      </c>
      <c r="E222" s="39" t="s">
        <v>67</v>
      </c>
      <c r="F222" s="39" t="s">
        <v>68</v>
      </c>
      <c r="H222" s="30">
        <f>IF(ISNUMBER(C222),C222/VLOOKUP($B222,Ingredients!$A$1:$D$66,2,FALSE),IF(RIGHT(C222,1)="r",LEFT(C222,1)/VLOOKUP($B222,Ingredients!$A$1:$D$66,2,FALSE),IF(RIGHT(C222,1)="b",LEFT(C222,1)/VLOOKUP($B222,Ingredients!$A$1:$D$66,3,FALSE),IF(RIGHT(C222,1)="g",LEFT(C222,1)/VLOOKUP($B222,Ingredients!$A$1:$D$66,4,FALSE)))))*C220</f>
        <v>0</v>
      </c>
      <c r="I222" s="30">
        <f>IF(ISNUMBER(D222),D222/VLOOKUP($B222,Ingredients!$A$1:$D$66,2,FALSE),IF(RIGHT(D222,1)="r",LEFT(D222,1)/VLOOKUP($B222,Ingredients!$A$1:$D$66,2,FALSE),IF(RIGHT(D222,1)="b",LEFT(D222,1)/VLOOKUP($B222,Ingredients!$A$1:$D$66,3,FALSE),IF(RIGHT(D222,1)="g",LEFT(D222,1)/VLOOKUP($B222,Ingredients!$A$1:$D$66,4,FALSE)))))*D220</f>
        <v>0</v>
      </c>
      <c r="J222" s="30">
        <f>IF(ISNUMBER(E222),E222/VLOOKUP($B222,Ingredients!$A$1:$D$66,2,FALSE),IF(RIGHT(E222,1)="r",LEFT(E222,1)/VLOOKUP($B222,Ingredients!$A$1:$D$66,2,FALSE),IF(RIGHT(E222,1)="b",LEFT(E222,1)/VLOOKUP($B222,Ingredients!$A$1:$D$66,3,FALSE),IF(RIGHT(E222,1)="g",LEFT(E222,1)/VLOOKUP($B222,Ingredients!$A$1:$D$66,4,FALSE)))))*E220</f>
        <v>0</v>
      </c>
      <c r="K222" s="30">
        <f>IF(ISNUMBER(F222),F222/VLOOKUP($B222,Ingredients!$A$1:$D$66,2,FALSE),IF(RIGHT(F222,1)="r",LEFT(F222,1)/VLOOKUP($B222,Ingredients!$A$1:$D$66,2,FALSE),IF(RIGHT(F222,1)="b",LEFT(F222,1)/VLOOKUP($B222,Ingredients!$A$1:$D$66,3,FALSE),IF(RIGHT(F222,1)="g",LEFT(F222,1)/VLOOKUP($B222,Ingredients!$A$1:$D$66,4,FALSE)))))*F220</f>
        <v>0</v>
      </c>
      <c r="L222" s="30">
        <f t="shared" si="14"/>
        <v>0</v>
      </c>
    </row>
    <row r="223" spans="1:17">
      <c r="B223" s="31" t="s">
        <v>21</v>
      </c>
      <c r="D223" s="39" t="s">
        <v>66</v>
      </c>
      <c r="E223" s="39" t="s">
        <v>67</v>
      </c>
      <c r="F223" s="39" t="s">
        <v>68</v>
      </c>
      <c r="H223" s="30">
        <f>IF(ISNUMBER(C223),C223/VLOOKUP($B223,Ingredients!$A$1:$D$66,2,FALSE),IF(RIGHT(C223,1)="r",LEFT(C223,1)/VLOOKUP($B223,Ingredients!$A$1:$D$66,2,FALSE),IF(RIGHT(C223,1)="b",LEFT(C223,1)/VLOOKUP($B223,Ingredients!$A$1:$D$66,3,FALSE),IF(RIGHT(C223,1)="g",LEFT(C223,1)/VLOOKUP($B223,Ingredients!$A$1:$D$66,4,FALSE)))))*C220</f>
        <v>0</v>
      </c>
      <c r="I223" s="30">
        <f>IF(ISNUMBER(D223),D223/VLOOKUP($B223,Ingredients!$A$1:$D$66,2,FALSE),IF(RIGHT(D223,1)="r",LEFT(D223,1)/VLOOKUP($B223,Ingredients!$A$1:$D$66,2,FALSE),IF(RIGHT(D223,1)="b",LEFT(D223,1)/VLOOKUP($B223,Ingredients!$A$1:$D$66,3,FALSE),IF(RIGHT(D223,1)="g",LEFT(D223,1)/VLOOKUP($B223,Ingredients!$A$1:$D$66,4,FALSE)))))*D220</f>
        <v>0</v>
      </c>
      <c r="J223" s="30">
        <f>IF(ISNUMBER(E223),E223/VLOOKUP($B223,Ingredients!$A$1:$D$66,2,FALSE),IF(RIGHT(E223,1)="r",LEFT(E223,1)/VLOOKUP($B223,Ingredients!$A$1:$D$66,2,FALSE),IF(RIGHT(E223,1)="b",LEFT(E223,1)/VLOOKUP($B223,Ingredients!$A$1:$D$66,3,FALSE),IF(RIGHT(E223,1)="g",LEFT(E223,1)/VLOOKUP($B223,Ingredients!$A$1:$D$66,4,FALSE)))))*E220</f>
        <v>0</v>
      </c>
      <c r="K223" s="30">
        <f>IF(ISNUMBER(F223),F223/VLOOKUP($B223,Ingredients!$A$1:$D$66,2,FALSE),IF(RIGHT(F223,1)="r",LEFT(F223,1)/VLOOKUP($B223,Ingredients!$A$1:$D$66,2,FALSE),IF(RIGHT(F223,1)="b",LEFT(F223,1)/VLOOKUP($B223,Ingredients!$A$1:$D$66,3,FALSE),IF(RIGHT(F223,1)="g",LEFT(F223,1)/VLOOKUP($B223,Ingredients!$A$1:$D$66,4,FALSE)))))*F220</f>
        <v>0</v>
      </c>
      <c r="L223" s="30">
        <f t="shared" si="14"/>
        <v>0</v>
      </c>
    </row>
    <row r="224" spans="1:17">
      <c r="B224" s="31" t="s">
        <v>22</v>
      </c>
      <c r="D224" s="39" t="s">
        <v>65</v>
      </c>
      <c r="E224" s="39" t="s">
        <v>69</v>
      </c>
      <c r="F224" s="39" t="s">
        <v>70</v>
      </c>
      <c r="H224" s="30">
        <f>IF(ISNUMBER(C224),C224/VLOOKUP($B224,Ingredients!$A$1:$D$66,2,FALSE),IF(RIGHT(C224,1)="r",LEFT(C224,1)/VLOOKUP($B224,Ingredients!$A$1:$D$66,2,FALSE),IF(RIGHT(C224,1)="b",LEFT(C224,1)/VLOOKUP($B224,Ingredients!$A$1:$D$66,3,FALSE),IF(RIGHT(C224,1)="g",LEFT(C224,1)/VLOOKUP($B224,Ingredients!$A$1:$D$66,4,FALSE)))))*C220</f>
        <v>0</v>
      </c>
      <c r="I224" s="30">
        <f>IF(ISNUMBER(D224),D224/VLOOKUP($B224,Ingredients!$A$1:$D$66,2,FALSE),IF(RIGHT(D224,1)="r",LEFT(D224,1)/VLOOKUP($B224,Ingredients!$A$1:$D$66,2,FALSE),IF(RIGHT(D224,1)="b",LEFT(D224,1)/VLOOKUP($B224,Ingredients!$A$1:$D$66,3,FALSE),IF(RIGHT(D224,1)="g",LEFT(D224,1)/VLOOKUP($B224,Ingredients!$A$1:$D$66,4,FALSE)))))*D220</f>
        <v>0</v>
      </c>
      <c r="J224" s="30">
        <f>IF(ISNUMBER(E224),E224/VLOOKUP($B224,Ingredients!$A$1:$D$66,2,FALSE),IF(RIGHT(E224,1)="r",LEFT(E224,1)/VLOOKUP($B224,Ingredients!$A$1:$D$66,2,FALSE),IF(RIGHT(E224,1)="b",LEFT(E224,1)/VLOOKUP($B224,Ingredients!$A$1:$D$66,3,FALSE),IF(RIGHT(E224,1)="g",LEFT(E224,1)/VLOOKUP($B224,Ingredients!$A$1:$D$66,4,FALSE)))))*E220</f>
        <v>0</v>
      </c>
      <c r="K224" s="30">
        <f>IF(ISNUMBER(F224),F224/VLOOKUP($B224,Ingredients!$A$1:$D$66,2,FALSE),IF(RIGHT(F224,1)="r",LEFT(F224,1)/VLOOKUP($B224,Ingredients!$A$1:$D$66,2,FALSE),IF(RIGHT(F224,1)="b",LEFT(F224,1)/VLOOKUP($B224,Ingredients!$A$1:$D$66,3,FALSE),IF(RIGHT(F224,1)="g",LEFT(F224,1)/VLOOKUP($B224,Ingredients!$A$1:$D$66,4,FALSE)))))*F220</f>
        <v>0</v>
      </c>
      <c r="L224" s="30">
        <f t="shared" si="14"/>
        <v>0</v>
      </c>
    </row>
    <row r="225" spans="1:12">
      <c r="H225" s="31"/>
    </row>
    <row r="226" spans="1:12">
      <c r="A226" s="32" t="s">
        <v>112</v>
      </c>
      <c r="C226" s="33">
        <f>VLOOKUP($A226,Worksheet!$B$7:$J$65,3,FALSE)</f>
        <v>0</v>
      </c>
      <c r="D226" s="30"/>
      <c r="E226" s="33"/>
      <c r="F226" s="33"/>
      <c r="I226" s="30"/>
      <c r="J226" s="30"/>
    </row>
    <row r="227" spans="1:12">
      <c r="B227" s="32" t="s">
        <v>39</v>
      </c>
      <c r="C227" s="39">
        <v>5</v>
      </c>
      <c r="D227" s="54"/>
      <c r="H227" s="30">
        <f>IF(ISNUMBER(C227),C227/VLOOKUP($B227,Ingredients!$A$1:$D$66,2,FALSE),IF(RIGHT(C227,1)="r",LEFT(C227,1)/VLOOKUP($B227,Ingredients!$A$1:$D$66,2,FALSE),IF(RIGHT(C227,1)="b",LEFT(C227,1)/VLOOKUP($B227,Ingredients!$A$1:$D$66,3,FALSE),IF(RIGHT(C227,1)="g",LEFT(C227,1)/VLOOKUP($B227,Ingredients!$A$1:$D$66,4,FALSE)))))*C226</f>
        <v>0</v>
      </c>
      <c r="I227" s="30">
        <f>IF(ISNUMBER(D227),D227/VLOOKUP($B227,Ingredients!$A$1:$D$66,2,FALSE),IF(RIGHT(D227,1)="r",LEFT(D227,1)/VLOOKUP($B227,Ingredients!$A$1:$D$66,2,FALSE),IF(RIGHT(D227,1)="b",LEFT(D227,1)/VLOOKUP($B227,Ingredients!$A$1:$D$66,3,FALSE),IF(RIGHT(D227,1)="g",LEFT(D227,1)/VLOOKUP($B227,Ingredients!$A$1:$D$66,4,FALSE)))))*D226</f>
        <v>0</v>
      </c>
      <c r="J227" s="30">
        <f>IF(ISNUMBER(E227),E227/VLOOKUP($B227,Ingredients!$A$1:$D$66,2,FALSE),IF(RIGHT(E227,1)="r",LEFT(E227,1)/VLOOKUP($B227,Ingredients!$A$1:$D$66,2,FALSE),IF(RIGHT(E227,1)="b",LEFT(E227,1)/VLOOKUP($B227,Ingredients!$A$1:$D$66,3,FALSE),IF(RIGHT(E227,1)="g",LEFT(E227,1)/VLOOKUP($B227,Ingredients!$A$1:$D$66,4,FALSE)))))*E226</f>
        <v>0</v>
      </c>
      <c r="K227" s="30">
        <f>IF(ISNUMBER(F227),F227/VLOOKUP($B227,Ingredients!$A$1:$D$66,2,FALSE),IF(RIGHT(F227,1)="r",LEFT(F227,1)/VLOOKUP($B227,Ingredients!$A$1:$D$66,2,FALSE),IF(RIGHT(F227,1)="b",LEFT(F227,1)/VLOOKUP($B227,Ingredients!$A$1:$D$66,3,FALSE),IF(RIGHT(F227,1)="g",LEFT(F227,1)/VLOOKUP($B227,Ingredients!$A$1:$D$66,4,FALSE)))))*F226</f>
        <v>0</v>
      </c>
      <c r="L227" s="30">
        <f t="shared" ref="L227:L230" si="16">SUM(H227:K227)</f>
        <v>0</v>
      </c>
    </row>
    <row r="228" spans="1:12">
      <c r="B228" s="32" t="s">
        <v>22</v>
      </c>
      <c r="C228" s="40" t="s">
        <v>66</v>
      </c>
      <c r="D228" s="54"/>
      <c r="H228" s="30">
        <f>IF(ISNUMBER(C228),C228/VLOOKUP($B228,Ingredients!$A$1:$D$66,2,FALSE),IF(RIGHT(C228,1)="r",LEFT(C228,1)/VLOOKUP($B228,Ingredients!$A$1:$D$66,2,FALSE),IF(RIGHT(C228,1)="b",LEFT(C228,1)/VLOOKUP($B228,Ingredients!$A$1:$D$66,3,FALSE),IF(RIGHT(C228,1)="g",LEFT(C228,1)/VLOOKUP($B228,Ingredients!$A$1:$D$66,4,FALSE)))))*C226</f>
        <v>0</v>
      </c>
      <c r="I228" s="30">
        <f>IF(ISNUMBER(D228),D228/VLOOKUP($B228,Ingredients!$A$1:$D$66,2,FALSE),IF(RIGHT(D228,1)="r",LEFT(D228,1)/VLOOKUP($B228,Ingredients!$A$1:$D$66,2,FALSE),IF(RIGHT(D228,1)="b",LEFT(D228,1)/VLOOKUP($B228,Ingredients!$A$1:$D$66,3,FALSE),IF(RIGHT(D228,1)="g",LEFT(D228,1)/VLOOKUP($B228,Ingredients!$A$1:$D$66,4,FALSE)))))*D226</f>
        <v>0</v>
      </c>
      <c r="J228" s="30">
        <f>IF(ISNUMBER(E228),E228/VLOOKUP($B228,Ingredients!$A$1:$D$66,2,FALSE),IF(RIGHT(E228,1)="r",LEFT(E228,1)/VLOOKUP($B228,Ingredients!$A$1:$D$66,2,FALSE),IF(RIGHT(E228,1)="b",LEFT(E228,1)/VLOOKUP($B228,Ingredients!$A$1:$D$66,3,FALSE),IF(RIGHT(E228,1)="g",LEFT(E228,1)/VLOOKUP($B228,Ingredients!$A$1:$D$66,4,FALSE)))))*E226</f>
        <v>0</v>
      </c>
      <c r="K228" s="30">
        <f>IF(ISNUMBER(F228),F228/VLOOKUP($B228,Ingredients!$A$1:$D$66,2,FALSE),IF(RIGHT(F228,1)="r",LEFT(F228,1)/VLOOKUP($B228,Ingredients!$A$1:$D$66,2,FALSE),IF(RIGHT(F228,1)="b",LEFT(F228,1)/VLOOKUP($B228,Ingredients!$A$1:$D$66,3,FALSE),IF(RIGHT(F228,1)="g",LEFT(F228,1)/VLOOKUP($B228,Ingredients!$A$1:$D$66,4,FALSE)))))*F226</f>
        <v>0</v>
      </c>
      <c r="L228" s="30">
        <f t="shared" si="16"/>
        <v>0</v>
      </c>
    </row>
    <row r="229" spans="1:12">
      <c r="B229" s="32" t="s">
        <v>21</v>
      </c>
      <c r="C229" s="40" t="s">
        <v>65</v>
      </c>
      <c r="D229" s="54"/>
      <c r="H229" s="30">
        <f>IF(ISNUMBER(C229),C229/VLOOKUP($B229,Ingredients!$A$1:$D$66,2,FALSE),IF(RIGHT(C229,1)="r",LEFT(C229,1)/VLOOKUP($B229,Ingredients!$A$1:$D$66,2,FALSE),IF(RIGHT(C229,1)="b",LEFT(C229,1)/VLOOKUP($B229,Ingredients!$A$1:$D$66,3,FALSE),IF(RIGHT(C229,1)="g",LEFT(C229,1)/VLOOKUP($B229,Ingredients!$A$1:$D$66,4,FALSE)))))*C226</f>
        <v>0</v>
      </c>
      <c r="I229" s="30">
        <f>IF(ISNUMBER(D229),D229/VLOOKUP($B229,Ingredients!$A$1:$D$66,2,FALSE),IF(RIGHT(D229,1)="r",LEFT(D229,1)/VLOOKUP($B229,Ingredients!$A$1:$D$66,2,FALSE),IF(RIGHT(D229,1)="b",LEFT(D229,1)/VLOOKUP($B229,Ingredients!$A$1:$D$66,3,FALSE),IF(RIGHT(D229,1)="g",LEFT(D229,1)/VLOOKUP($B229,Ingredients!$A$1:$D$66,4,FALSE)))))*D226</f>
        <v>0</v>
      </c>
      <c r="J229" s="30">
        <f>IF(ISNUMBER(E229),E229/VLOOKUP($B229,Ingredients!$A$1:$D$66,2,FALSE),IF(RIGHT(E229,1)="r",LEFT(E229,1)/VLOOKUP($B229,Ingredients!$A$1:$D$66,2,FALSE),IF(RIGHT(E229,1)="b",LEFT(E229,1)/VLOOKUP($B229,Ingredients!$A$1:$D$66,3,FALSE),IF(RIGHT(E229,1)="g",LEFT(E229,1)/VLOOKUP($B229,Ingredients!$A$1:$D$66,4,FALSE)))))*E226</f>
        <v>0</v>
      </c>
      <c r="K229" s="30">
        <f>IF(ISNUMBER(F229),F229/VLOOKUP($B229,Ingredients!$A$1:$D$66,2,FALSE),IF(RIGHT(F229,1)="r",LEFT(F229,1)/VLOOKUP($B229,Ingredients!$A$1:$D$66,2,FALSE),IF(RIGHT(F229,1)="b",LEFT(F229,1)/VLOOKUP($B229,Ingredients!$A$1:$D$66,3,FALSE),IF(RIGHT(F229,1)="g",LEFT(F229,1)/VLOOKUP($B229,Ingredients!$A$1:$D$66,4,FALSE)))))*F226</f>
        <v>0</v>
      </c>
      <c r="L229" s="30">
        <f t="shared" si="16"/>
        <v>0</v>
      </c>
    </row>
    <row r="230" spans="1:12">
      <c r="B230" s="32" t="s">
        <v>20</v>
      </c>
      <c r="C230" s="39" t="s">
        <v>65</v>
      </c>
      <c r="D230" s="54"/>
      <c r="H230" s="30">
        <f>IF(ISNUMBER(C230),C230/VLOOKUP($B230,Ingredients!$A$1:$D$66,2,FALSE),IF(RIGHT(C230,1)="r",LEFT(C230,1)/VLOOKUP($B230,Ingredients!$A$1:$D$66,2,FALSE),IF(RIGHT(C230,1)="b",LEFT(C230,1)/VLOOKUP($B230,Ingredients!$A$1:$D$66,3,FALSE),IF(RIGHT(C230,1)="g",LEFT(C230,1)/VLOOKUP($B230,Ingredients!$A$1:$D$66,4,FALSE)))))*C226</f>
        <v>0</v>
      </c>
      <c r="I230" s="30">
        <f>IF(ISNUMBER(D230),D230/VLOOKUP($B230,Ingredients!$A$1:$D$66,2,FALSE),IF(RIGHT(D230,1)="r",LEFT(D230,1)/VLOOKUP($B230,Ingredients!$A$1:$D$66,2,FALSE),IF(RIGHT(D230,1)="b",LEFT(D230,1)/VLOOKUP($B230,Ingredients!$A$1:$D$66,3,FALSE),IF(RIGHT(D230,1)="g",LEFT(D230,1)/VLOOKUP($B230,Ingredients!$A$1:$D$66,4,FALSE)))))*D226</f>
        <v>0</v>
      </c>
      <c r="J230" s="30">
        <f>IF(ISNUMBER(E230),E230/VLOOKUP($B230,Ingredients!$A$1:$D$66,2,FALSE),IF(RIGHT(E230,1)="r",LEFT(E230,1)/VLOOKUP($B230,Ingredients!$A$1:$D$66,2,FALSE),IF(RIGHT(E230,1)="b",LEFT(E230,1)/VLOOKUP($B230,Ingredients!$A$1:$D$66,3,FALSE),IF(RIGHT(E230,1)="g",LEFT(E230,1)/VLOOKUP($B230,Ingredients!$A$1:$D$66,4,FALSE)))))*E226</f>
        <v>0</v>
      </c>
      <c r="K230" s="30">
        <f>IF(ISNUMBER(F230),F230/VLOOKUP($B230,Ingredients!$A$1:$D$66,2,FALSE),IF(RIGHT(F230,1)="r",LEFT(F230,1)/VLOOKUP($B230,Ingredients!$A$1:$D$66,2,FALSE),IF(RIGHT(F230,1)="b",LEFT(F230,1)/VLOOKUP($B230,Ingredients!$A$1:$D$66,3,FALSE),IF(RIGHT(F230,1)="g",LEFT(F230,1)/VLOOKUP($B230,Ingredients!$A$1:$D$66,4,FALSE)))))*F226</f>
        <v>0</v>
      </c>
      <c r="L230" s="30">
        <f t="shared" si="16"/>
        <v>0</v>
      </c>
    </row>
    <row r="231" spans="1:12">
      <c r="I231" s="30"/>
      <c r="J231" s="30"/>
      <c r="K231" s="30"/>
    </row>
    <row r="232" spans="1:12">
      <c r="A232" s="32" t="s">
        <v>84</v>
      </c>
      <c r="C232" s="33"/>
      <c r="D232" s="33">
        <f>VLOOKUP($A232,Worksheet!$B$7:$J$65,5,FALSE)</f>
        <v>0</v>
      </c>
      <c r="E232" s="33">
        <f>VLOOKUP($A232,Worksheet!$B$7:$J$65,7,FALSE)</f>
        <v>0</v>
      </c>
      <c r="F232" s="33">
        <f>VLOOKUP($A232,Worksheet!$B$7:$J$65,9,FALSE)</f>
        <v>0</v>
      </c>
      <c r="H232" s="30"/>
      <c r="I232" s="30"/>
      <c r="J232" s="30"/>
    </row>
    <row r="233" spans="1:12">
      <c r="B233" s="31" t="s">
        <v>10</v>
      </c>
      <c r="D233" s="39">
        <v>9</v>
      </c>
      <c r="E233" s="39">
        <v>12</v>
      </c>
      <c r="F233" s="39">
        <v>14</v>
      </c>
      <c r="H233" s="30">
        <f>IF(ISNUMBER(C233),C233/VLOOKUP($B233,Ingredients!$A$1:$D$66,2,FALSE),IF(RIGHT(C233,1)="r",LEFT(C233,1)/VLOOKUP($B233,Ingredients!$A$1:$D$66,2,FALSE),IF(RIGHT(C233,1)="b",LEFT(C233,1)/VLOOKUP($B233,Ingredients!$A$1:$D$66,3,FALSE),IF(RIGHT(C233,1)="g",LEFT(C233,1)/VLOOKUP($B233,Ingredients!$A$1:$D$66,4,FALSE)))))*C232</f>
        <v>0</v>
      </c>
      <c r="I233" s="30">
        <f>IF(ISNUMBER(D233),D233/VLOOKUP($B233,Ingredients!$A$1:$D$66,2,FALSE),IF(RIGHT(D233,1)="r",LEFT(D233,1)/VLOOKUP($B233,Ingredients!$A$1:$D$66,2,FALSE),IF(RIGHT(D233,1)="b",LEFT(D233,1)/VLOOKUP($B233,Ingredients!$A$1:$D$66,3,FALSE),IF(RIGHT(D233,1)="g",LEFT(D233,1)/VLOOKUP($B233,Ingredients!$A$1:$D$66,4,FALSE)))))*D232</f>
        <v>0</v>
      </c>
      <c r="J233" s="30">
        <f>IF(ISNUMBER(E233),E233/VLOOKUP($B233,Ingredients!$A$1:$D$66,2,FALSE),IF(RIGHT(E233,1)="r",LEFT(E233,1)/VLOOKUP($B233,Ingredients!$A$1:$D$66,2,FALSE),IF(RIGHT(E233,1)="b",LEFT(E233,1)/VLOOKUP($B233,Ingredients!$A$1:$D$66,3,FALSE),IF(RIGHT(E233,1)="g",LEFT(E233,1)/VLOOKUP($B233,Ingredients!$A$1:$D$66,4,FALSE)))))*E232</f>
        <v>0</v>
      </c>
      <c r="K233" s="30">
        <f>IF(ISNUMBER(F233),F233/VLOOKUP($B233,Ingredients!$A$1:$D$66,2,FALSE),IF(RIGHT(F233,1)="r",LEFT(F233,1)/VLOOKUP($B233,Ingredients!$A$1:$D$66,2,FALSE),IF(RIGHT(F233,1)="b",LEFT(F233,1)/VLOOKUP($B233,Ingredients!$A$1:$D$66,3,FALSE),IF(RIGHT(F233,1)="g",LEFT(F233,1)/VLOOKUP($B233,Ingredients!$A$1:$D$66,4,FALSE)))))*F232</f>
        <v>0</v>
      </c>
      <c r="L233" s="30">
        <f t="shared" ref="L233:L235" si="17">SUM(H233:K233)</f>
        <v>0</v>
      </c>
    </row>
    <row r="234" spans="1:12">
      <c r="B234" s="31" t="s">
        <v>24</v>
      </c>
      <c r="D234" s="39" t="s">
        <v>66</v>
      </c>
      <c r="E234" s="39" t="s">
        <v>67</v>
      </c>
      <c r="F234" s="39" t="s">
        <v>68</v>
      </c>
      <c r="H234" s="30">
        <f>IF(ISNUMBER(C234),C234/VLOOKUP($B234,Ingredients!$A$1:$D$66,2,FALSE),IF(RIGHT(C234,1)="r",LEFT(C234,1)/VLOOKUP($B234,Ingredients!$A$1:$D$66,2,FALSE),IF(RIGHT(C234,1)="b",LEFT(C234,1)/VLOOKUP($B234,Ingredients!$A$1:$D$66,3,FALSE),IF(RIGHT(C234,1)="g",LEFT(C234,1)/VLOOKUP($B234,Ingredients!$A$1:$D$66,4,FALSE)))))*C232</f>
        <v>0</v>
      </c>
      <c r="I234" s="30">
        <f>IF(ISNUMBER(D234),D234/VLOOKUP($B234,Ingredients!$A$1:$D$66,2,FALSE),IF(RIGHT(D234,1)="r",LEFT(D234,1)/VLOOKUP($B234,Ingredients!$A$1:$D$66,2,FALSE),IF(RIGHT(D234,1)="b",LEFT(D234,1)/VLOOKUP($B234,Ingredients!$A$1:$D$66,3,FALSE),IF(RIGHT(D234,1)="g",LEFT(D234,1)/VLOOKUP($B234,Ingredients!$A$1:$D$66,4,FALSE)))))*D232</f>
        <v>0</v>
      </c>
      <c r="J234" s="30">
        <f>IF(ISNUMBER(E234),E234/VLOOKUP($B234,Ingredients!$A$1:$D$66,2,FALSE),IF(RIGHT(E234,1)="r",LEFT(E234,1)/VLOOKUP($B234,Ingredients!$A$1:$D$66,2,FALSE),IF(RIGHT(E234,1)="b",LEFT(E234,1)/VLOOKUP($B234,Ingredients!$A$1:$D$66,3,FALSE),IF(RIGHT(E234,1)="g",LEFT(E234,1)/VLOOKUP($B234,Ingredients!$A$1:$D$66,4,FALSE)))))*E232</f>
        <v>0</v>
      </c>
      <c r="K234" s="30">
        <f>IF(ISNUMBER(F234),F234/VLOOKUP($B234,Ingredients!$A$1:$D$66,2,FALSE),IF(RIGHT(F234,1)="r",LEFT(F234,1)/VLOOKUP($B234,Ingredients!$A$1:$D$66,2,FALSE),IF(RIGHT(F234,1)="b",LEFT(F234,1)/VLOOKUP($B234,Ingredients!$A$1:$D$66,3,FALSE),IF(RIGHT(F234,1)="g",LEFT(F234,1)/VLOOKUP($B234,Ingredients!$A$1:$D$66,4,FALSE)))))*F232</f>
        <v>0</v>
      </c>
      <c r="L234" s="30">
        <f t="shared" si="17"/>
        <v>0</v>
      </c>
    </row>
    <row r="235" spans="1:12">
      <c r="B235" s="31" t="s">
        <v>20</v>
      </c>
      <c r="D235" s="39" t="s">
        <v>66</v>
      </c>
      <c r="E235" s="39" t="s">
        <v>67</v>
      </c>
      <c r="F235" s="39" t="s">
        <v>68</v>
      </c>
      <c r="H235" s="30">
        <f>IF(ISNUMBER(C235),C235/VLOOKUP($B235,Ingredients!$A$1:$D$66,2,FALSE),IF(RIGHT(C235,1)="r",LEFT(C235,1)/VLOOKUP($B235,Ingredients!$A$1:$D$66,2,FALSE),IF(RIGHT(C235,1)="b",LEFT(C235,1)/VLOOKUP($B235,Ingredients!$A$1:$D$66,3,FALSE),IF(RIGHT(C235,1)="g",LEFT(C235,1)/VLOOKUP($B235,Ingredients!$A$1:$D$66,4,FALSE)))))*C232</f>
        <v>0</v>
      </c>
      <c r="I235" s="30">
        <f>IF(ISNUMBER(D235),D235/VLOOKUP($B235,Ingredients!$A$1:$D$66,2,FALSE),IF(RIGHT(D235,1)="r",LEFT(D235,1)/VLOOKUP($B235,Ingredients!$A$1:$D$66,2,FALSE),IF(RIGHT(D235,1)="b",LEFT(D235,1)/VLOOKUP($B235,Ingredients!$A$1:$D$66,3,FALSE),IF(RIGHT(D235,1)="g",LEFT(D235,1)/VLOOKUP($B235,Ingredients!$A$1:$D$66,4,FALSE)))))*D232</f>
        <v>0</v>
      </c>
      <c r="J235" s="30">
        <f>IF(ISNUMBER(E235),E235/VLOOKUP($B235,Ingredients!$A$1:$D$66,2,FALSE),IF(RIGHT(E235,1)="r",LEFT(E235,1)/VLOOKUP($B235,Ingredients!$A$1:$D$66,2,FALSE),IF(RIGHT(E235,1)="b",LEFT(E235,1)/VLOOKUP($B235,Ingredients!$A$1:$D$66,3,FALSE),IF(RIGHT(E235,1)="g",LEFT(E235,1)/VLOOKUP($B235,Ingredients!$A$1:$D$66,4,FALSE)))))*E232</f>
        <v>0</v>
      </c>
      <c r="K235" s="30">
        <f>IF(ISNUMBER(F235),F235/VLOOKUP($B235,Ingredients!$A$1:$D$66,2,FALSE),IF(RIGHT(F235,1)="r",LEFT(F235,1)/VLOOKUP($B235,Ingredients!$A$1:$D$66,2,FALSE),IF(RIGHT(F235,1)="b",LEFT(F235,1)/VLOOKUP($B235,Ingredients!$A$1:$D$66,3,FALSE),IF(RIGHT(F235,1)="g",LEFT(F235,1)/VLOOKUP($B235,Ingredients!$A$1:$D$66,4,FALSE)))))*F232</f>
        <v>0</v>
      </c>
      <c r="L235" s="30">
        <f t="shared" si="17"/>
        <v>0</v>
      </c>
    </row>
    <row r="236" spans="1:12">
      <c r="H236" s="30"/>
      <c r="I236" s="30"/>
      <c r="J236" s="30"/>
      <c r="K236" s="30"/>
    </row>
    <row r="237" spans="1:12">
      <c r="A237" s="31" t="s">
        <v>85</v>
      </c>
      <c r="C237" s="33"/>
      <c r="D237" s="33">
        <f>VLOOKUP($A237,Worksheet!$B$7:$J$65,5,FALSE)</f>
        <v>0</v>
      </c>
      <c r="E237" s="33">
        <f>VLOOKUP($A237,Worksheet!$B$7:$J$65,7,FALSE)</f>
        <v>0</v>
      </c>
      <c r="F237" s="33">
        <f>VLOOKUP($A237,Worksheet!$B$7:$J$65,9,FALSE)</f>
        <v>0</v>
      </c>
      <c r="H237" s="30"/>
      <c r="I237" s="30"/>
      <c r="J237" s="30"/>
    </row>
    <row r="238" spans="1:12">
      <c r="B238" s="31" t="s">
        <v>10</v>
      </c>
      <c r="D238" s="39">
        <v>8</v>
      </c>
      <c r="E238" s="39">
        <v>11</v>
      </c>
      <c r="F238" s="39">
        <v>13</v>
      </c>
      <c r="H238" s="30">
        <f>IF(ISNUMBER(C238),C238/VLOOKUP($B238,Ingredients!$A$1:$D$66,2,FALSE),IF(RIGHT(C238,1)="r",LEFT(C238,1)/VLOOKUP($B238,Ingredients!$A$1:$D$66,2,FALSE),IF(RIGHT(C238,1)="b",LEFT(C238,1)/VLOOKUP($B238,Ingredients!$A$1:$D$66,3,FALSE),IF(RIGHT(C238,1)="g",LEFT(C238,1)/VLOOKUP($B238,Ingredients!$A$1:$D$66,4,FALSE)))))*C237</f>
        <v>0</v>
      </c>
      <c r="I238" s="30">
        <f>IF(ISNUMBER(D238),D238/VLOOKUP($B238,Ingredients!$A$1:$D$66,2,FALSE),IF(RIGHT(D238,1)="r",LEFT(D238,1)/VLOOKUP($B238,Ingredients!$A$1:$D$66,2,FALSE),IF(RIGHT(D238,1)="b",LEFT(D238,1)/VLOOKUP($B238,Ingredients!$A$1:$D$66,3,FALSE),IF(RIGHT(D238,1)="g",LEFT(D238,1)/VLOOKUP($B238,Ingredients!$A$1:$D$66,4,FALSE)))))*D237</f>
        <v>0</v>
      </c>
      <c r="J238" s="30">
        <f>IF(ISNUMBER(E238),E238/VLOOKUP($B238,Ingredients!$A$1:$D$66,2,FALSE),IF(RIGHT(E238,1)="r",LEFT(E238,1)/VLOOKUP($B238,Ingredients!$A$1:$D$66,2,FALSE),IF(RIGHT(E238,1)="b",LEFT(E238,1)/VLOOKUP($B238,Ingredients!$A$1:$D$66,3,FALSE),IF(RIGHT(E238,1)="g",LEFT(E238,1)/VLOOKUP($B238,Ingredients!$A$1:$D$66,4,FALSE)))))*E237</f>
        <v>0</v>
      </c>
      <c r="K238" s="30">
        <f>IF(ISNUMBER(F238),F238/VLOOKUP($B238,Ingredients!$A$1:$D$66,2,FALSE),IF(RIGHT(F238,1)="r",LEFT(F238,1)/VLOOKUP($B238,Ingredients!$A$1:$D$66,2,FALSE),IF(RIGHT(F238,1)="b",LEFT(F238,1)/VLOOKUP($B238,Ingredients!$A$1:$D$66,3,FALSE),IF(RIGHT(F238,1)="g",LEFT(F238,1)/VLOOKUP($B238,Ingredients!$A$1:$D$66,4,FALSE)))))*F237</f>
        <v>0</v>
      </c>
      <c r="L238" s="30">
        <f t="shared" si="14"/>
        <v>0</v>
      </c>
    </row>
    <row r="239" spans="1:12">
      <c r="B239" s="31" t="s">
        <v>24</v>
      </c>
      <c r="D239" s="39" t="s">
        <v>66</v>
      </c>
      <c r="E239" s="39" t="s">
        <v>67</v>
      </c>
      <c r="F239" s="39" t="s">
        <v>68</v>
      </c>
      <c r="H239" s="30">
        <f>IF(ISNUMBER(C239),C239/VLOOKUP($B239,Ingredients!$A$1:$D$66,2,FALSE),IF(RIGHT(C239,1)="r",LEFT(C239,1)/VLOOKUP($B239,Ingredients!$A$1:$D$66,2,FALSE),IF(RIGHT(C239,1)="b",LEFT(C239,1)/VLOOKUP($B239,Ingredients!$A$1:$D$66,3,FALSE),IF(RIGHT(C239,1)="g",LEFT(C239,1)/VLOOKUP($B239,Ingredients!$A$1:$D$66,4,FALSE)))))*C237</f>
        <v>0</v>
      </c>
      <c r="I239" s="30">
        <f>IF(ISNUMBER(D239),D239/VLOOKUP($B239,Ingredients!$A$1:$D$66,2,FALSE),IF(RIGHT(D239,1)="r",LEFT(D239,1)/VLOOKUP($B239,Ingredients!$A$1:$D$66,2,FALSE),IF(RIGHT(D239,1)="b",LEFT(D239,1)/VLOOKUP($B239,Ingredients!$A$1:$D$66,3,FALSE),IF(RIGHT(D239,1)="g",LEFT(D239,1)/VLOOKUP($B239,Ingredients!$A$1:$D$66,4,FALSE)))))*D237</f>
        <v>0</v>
      </c>
      <c r="J239" s="30">
        <f>IF(ISNUMBER(E239),E239/VLOOKUP($B239,Ingredients!$A$1:$D$66,2,FALSE),IF(RIGHT(E239,1)="r",LEFT(E239,1)/VLOOKUP($B239,Ingredients!$A$1:$D$66,2,FALSE),IF(RIGHT(E239,1)="b",LEFT(E239,1)/VLOOKUP($B239,Ingredients!$A$1:$D$66,3,FALSE),IF(RIGHT(E239,1)="g",LEFT(E239,1)/VLOOKUP($B239,Ingredients!$A$1:$D$66,4,FALSE)))))*E237</f>
        <v>0</v>
      </c>
      <c r="K239" s="30">
        <f>IF(ISNUMBER(F239),F239/VLOOKUP($B239,Ingredients!$A$1:$D$66,2,FALSE),IF(RIGHT(F239,1)="r",LEFT(F239,1)/VLOOKUP($B239,Ingredients!$A$1:$D$66,2,FALSE),IF(RIGHT(F239,1)="b",LEFT(F239,1)/VLOOKUP($B239,Ingredients!$A$1:$D$66,3,FALSE),IF(RIGHT(F239,1)="g",LEFT(F239,1)/VLOOKUP($B239,Ingredients!$A$1:$D$66,4,FALSE)))))*F237</f>
        <v>0</v>
      </c>
      <c r="L239" s="30">
        <f t="shared" si="14"/>
        <v>0</v>
      </c>
    </row>
    <row r="240" spans="1:12">
      <c r="B240" s="31" t="s">
        <v>20</v>
      </c>
      <c r="D240" s="39" t="s">
        <v>66</v>
      </c>
      <c r="E240" s="39" t="s">
        <v>67</v>
      </c>
      <c r="F240" s="39" t="s">
        <v>68</v>
      </c>
      <c r="H240" s="30">
        <f>IF(ISNUMBER(C240),C240/VLOOKUP($B240,Ingredients!$A$1:$D$66,2,FALSE),IF(RIGHT(C240,1)="r",LEFT(C240,1)/VLOOKUP($B240,Ingredients!$A$1:$D$66,2,FALSE),IF(RIGHT(C240,1)="b",LEFT(C240,1)/VLOOKUP($B240,Ingredients!$A$1:$D$66,3,FALSE),IF(RIGHT(C240,1)="g",LEFT(C240,1)/VLOOKUP($B240,Ingredients!$A$1:$D$66,4,FALSE)))))*C237</f>
        <v>0</v>
      </c>
      <c r="I240" s="30">
        <f>IF(ISNUMBER(D240),D240/VLOOKUP($B240,Ingredients!$A$1:$D$66,2,FALSE),IF(RIGHT(D240,1)="r",LEFT(D240,1)/VLOOKUP($B240,Ingredients!$A$1:$D$66,2,FALSE),IF(RIGHT(D240,1)="b",LEFT(D240,1)/VLOOKUP($B240,Ingredients!$A$1:$D$66,3,FALSE),IF(RIGHT(D240,1)="g",LEFT(D240,1)/VLOOKUP($B240,Ingredients!$A$1:$D$66,4,FALSE)))))*D237</f>
        <v>0</v>
      </c>
      <c r="J240" s="30">
        <f>IF(ISNUMBER(E240),E240/VLOOKUP($B240,Ingredients!$A$1:$D$66,2,FALSE),IF(RIGHT(E240,1)="r",LEFT(E240,1)/VLOOKUP($B240,Ingredients!$A$1:$D$66,2,FALSE),IF(RIGHT(E240,1)="b",LEFT(E240,1)/VLOOKUP($B240,Ingredients!$A$1:$D$66,3,FALSE),IF(RIGHT(E240,1)="g",LEFT(E240,1)/VLOOKUP($B240,Ingredients!$A$1:$D$66,4,FALSE)))))*E237</f>
        <v>0</v>
      </c>
      <c r="K240" s="30">
        <f>IF(ISNUMBER(F240),F240/VLOOKUP($B240,Ingredients!$A$1:$D$66,2,FALSE),IF(RIGHT(F240,1)="r",LEFT(F240,1)/VLOOKUP($B240,Ingredients!$A$1:$D$66,2,FALSE),IF(RIGHT(F240,1)="b",LEFT(F240,1)/VLOOKUP($B240,Ingredients!$A$1:$D$66,3,FALSE),IF(RIGHT(F240,1)="g",LEFT(F240,1)/VLOOKUP($B240,Ingredients!$A$1:$D$66,4,FALSE)))))*F237</f>
        <v>0</v>
      </c>
      <c r="L240" s="30">
        <f t="shared" si="14"/>
        <v>0</v>
      </c>
    </row>
    <row r="241" spans="1:12">
      <c r="H241" s="31"/>
    </row>
    <row r="242" spans="1:12">
      <c r="A242" s="31" t="s">
        <v>0</v>
      </c>
      <c r="C242" s="33"/>
      <c r="D242" s="33">
        <f>VLOOKUP($A242,Worksheet!$B$7:$J$65,5,FALSE)</f>
        <v>0</v>
      </c>
      <c r="E242" s="33">
        <f>VLOOKUP($A242,Worksheet!$B$7:$J$65,7,FALSE)</f>
        <v>0</v>
      </c>
      <c r="F242" s="33">
        <f>VLOOKUP($A242,Worksheet!$B$7:$J$65,9,FALSE)</f>
        <v>0</v>
      </c>
      <c r="H242" s="30"/>
      <c r="I242" s="30"/>
      <c r="J242" s="30"/>
    </row>
    <row r="243" spans="1:12">
      <c r="B243" s="31" t="s">
        <v>78</v>
      </c>
      <c r="D243" s="39">
        <v>8</v>
      </c>
      <c r="E243" s="39">
        <v>10</v>
      </c>
      <c r="F243" s="39">
        <v>14</v>
      </c>
      <c r="H243" s="30">
        <f>IF(ISNUMBER(C243),C243/VLOOKUP($B243,Ingredients!$A$1:$D$66,2,FALSE),IF(RIGHT(C243,1)="r",LEFT(C243,1)/VLOOKUP($B243,Ingredients!$A$1:$D$66,2,FALSE),IF(RIGHT(C243,1)="b",LEFT(C243,1)/VLOOKUP($B243,Ingredients!$A$1:$D$66,3,FALSE),IF(RIGHT(C243,1)="g",LEFT(C243,1)/VLOOKUP($B243,Ingredients!$A$1:$D$66,4,FALSE)))))*C242</f>
        <v>0</v>
      </c>
      <c r="I243" s="30">
        <f>IF(ISNUMBER(D243),D243/VLOOKUP($B243,Ingredients!$A$1:$D$66,2,FALSE),IF(RIGHT(D243,1)="r",LEFT(D243,1)/VLOOKUP($B243,Ingredients!$A$1:$D$66,2,FALSE),IF(RIGHT(D243,1)="b",LEFT(D243,1)/VLOOKUP($B243,Ingredients!$A$1:$D$66,3,FALSE),IF(RIGHT(D243,1)="g",LEFT(D243,1)/VLOOKUP($B243,Ingredients!$A$1:$D$66,4,FALSE)))))*D242</f>
        <v>0</v>
      </c>
      <c r="J243" s="30">
        <f>IF(ISNUMBER(E243),E243/VLOOKUP($B243,Ingredients!$A$1:$D$66,2,FALSE),IF(RIGHT(E243,1)="r",LEFT(E243,1)/VLOOKUP($B243,Ingredients!$A$1:$D$66,2,FALSE),IF(RIGHT(E243,1)="b",LEFT(E243,1)/VLOOKUP($B243,Ingredients!$A$1:$D$66,3,FALSE),IF(RIGHT(E243,1)="g",LEFT(E243,1)/VLOOKUP($B243,Ingredients!$A$1:$D$66,4,FALSE)))))*E242</f>
        <v>0</v>
      </c>
      <c r="K243" s="30">
        <f>IF(ISNUMBER(F243),F243/VLOOKUP($B243,Ingredients!$A$1:$D$66,2,FALSE),IF(RIGHT(F243,1)="r",LEFT(F243,1)/VLOOKUP($B243,Ingredients!$A$1:$D$66,2,FALSE),IF(RIGHT(F243,1)="b",LEFT(F243,1)/VLOOKUP($B243,Ingredients!$A$1:$D$66,3,FALSE),IF(RIGHT(F243,1)="g",LEFT(F243,1)/VLOOKUP($B243,Ingredients!$A$1:$D$66,4,FALSE)))))*F242</f>
        <v>0</v>
      </c>
      <c r="L243" s="30">
        <f t="shared" si="14"/>
        <v>0</v>
      </c>
    </row>
    <row r="244" spans="1:12">
      <c r="B244" s="31" t="s">
        <v>14</v>
      </c>
      <c r="D244" s="39" t="s">
        <v>66</v>
      </c>
      <c r="E244" s="39" t="s">
        <v>67</v>
      </c>
      <c r="F244" s="39" t="s">
        <v>68</v>
      </c>
      <c r="H244" s="30">
        <f>IF(ISNUMBER(C244),C244/VLOOKUP($B244,Ingredients!$A$1:$D$66,2,FALSE),IF(RIGHT(C244,1)="r",LEFT(C244,1)/VLOOKUP($B244,Ingredients!$A$1:$D$66,2,FALSE),IF(RIGHT(C244,1)="b",LEFT(C244,1)/VLOOKUP($B244,Ingredients!$A$1:$D$66,3,FALSE),IF(RIGHT(C244,1)="g",LEFT(C244,1)/VLOOKUP($B244,Ingredients!$A$1:$D$66,4,FALSE)))))*C242</f>
        <v>0</v>
      </c>
      <c r="I244" s="30">
        <f>IF(ISNUMBER(D244),D244/VLOOKUP($B244,Ingredients!$A$1:$D$66,2,FALSE),IF(RIGHT(D244,1)="r",LEFT(D244,1)/VLOOKUP($B244,Ingredients!$A$1:$D$66,2,FALSE),IF(RIGHT(D244,1)="b",LEFT(D244,1)/VLOOKUP($B244,Ingredients!$A$1:$D$66,3,FALSE),IF(RIGHT(D244,1)="g",LEFT(D244,1)/VLOOKUP($B244,Ingredients!$A$1:$D$66,4,FALSE)))))*D242</f>
        <v>0</v>
      </c>
      <c r="J244" s="30">
        <f>IF(ISNUMBER(E244),E244/VLOOKUP($B244,Ingredients!$A$1:$D$66,2,FALSE),IF(RIGHT(E244,1)="r",LEFT(E244,1)/VLOOKUP($B244,Ingredients!$A$1:$D$66,2,FALSE),IF(RIGHT(E244,1)="b",LEFT(E244,1)/VLOOKUP($B244,Ingredients!$A$1:$D$66,3,FALSE),IF(RIGHT(E244,1)="g",LEFT(E244,1)/VLOOKUP($B244,Ingredients!$A$1:$D$66,4,FALSE)))))*E242</f>
        <v>0</v>
      </c>
      <c r="K244" s="30">
        <f>IF(ISNUMBER(F244),F244/VLOOKUP($B244,Ingredients!$A$1:$D$66,2,FALSE),IF(RIGHT(F244,1)="r",LEFT(F244,1)/VLOOKUP($B244,Ingredients!$A$1:$D$66,2,FALSE),IF(RIGHT(F244,1)="b",LEFT(F244,1)/VLOOKUP($B244,Ingredients!$A$1:$D$66,3,FALSE),IF(RIGHT(F244,1)="g",LEFT(F244,1)/VLOOKUP($B244,Ingredients!$A$1:$D$66,4,FALSE)))))*F242</f>
        <v>0</v>
      </c>
      <c r="L244" s="30">
        <f t="shared" si="14"/>
        <v>0</v>
      </c>
    </row>
    <row r="245" spans="1:12">
      <c r="B245" s="31" t="s">
        <v>24</v>
      </c>
      <c r="D245" s="39" t="s">
        <v>66</v>
      </c>
      <c r="E245" s="39" t="s">
        <v>67</v>
      </c>
      <c r="F245" s="39" t="s">
        <v>68</v>
      </c>
      <c r="H245" s="30">
        <f>IF(ISNUMBER(C245),C245/VLOOKUP($B245,Ingredients!$A$1:$D$66,2,FALSE),IF(RIGHT(C245,1)="r",LEFT(C245,1)/VLOOKUP($B245,Ingredients!$A$1:$D$66,2,FALSE),IF(RIGHT(C245,1)="b",LEFT(C245,1)/VLOOKUP($B245,Ingredients!$A$1:$D$66,3,FALSE),IF(RIGHT(C245,1)="g",LEFT(C245,1)/VLOOKUP($B245,Ingredients!$A$1:$D$66,4,FALSE)))))*C242</f>
        <v>0</v>
      </c>
      <c r="I245" s="30">
        <f>IF(ISNUMBER(D245),D245/VLOOKUP($B245,Ingredients!$A$1:$D$66,2,FALSE),IF(RIGHT(D245,1)="r",LEFT(D245,1)/VLOOKUP($B245,Ingredients!$A$1:$D$66,2,FALSE),IF(RIGHT(D245,1)="b",LEFT(D245,1)/VLOOKUP($B245,Ingredients!$A$1:$D$66,3,FALSE),IF(RIGHT(D245,1)="g",LEFT(D245,1)/VLOOKUP($B245,Ingredients!$A$1:$D$66,4,FALSE)))))*D242</f>
        <v>0</v>
      </c>
      <c r="J245" s="30">
        <f>IF(ISNUMBER(E245),E245/VLOOKUP($B245,Ingredients!$A$1:$D$66,2,FALSE),IF(RIGHT(E245,1)="r",LEFT(E245,1)/VLOOKUP($B245,Ingredients!$A$1:$D$66,2,FALSE),IF(RIGHT(E245,1)="b",LEFT(E245,1)/VLOOKUP($B245,Ingredients!$A$1:$D$66,3,FALSE),IF(RIGHT(E245,1)="g",LEFT(E245,1)/VLOOKUP($B245,Ingredients!$A$1:$D$66,4,FALSE)))))*E242</f>
        <v>0</v>
      </c>
      <c r="K245" s="30">
        <f>IF(ISNUMBER(F245),F245/VLOOKUP($B245,Ingredients!$A$1:$D$66,2,FALSE),IF(RIGHT(F245,1)="r",LEFT(F245,1)/VLOOKUP($B245,Ingredients!$A$1:$D$66,2,FALSE),IF(RIGHT(F245,1)="b",LEFT(F245,1)/VLOOKUP($B245,Ingredients!$A$1:$D$66,3,FALSE),IF(RIGHT(F245,1)="g",LEFT(F245,1)/VLOOKUP($B245,Ingredients!$A$1:$D$66,4,FALSE)))))*F242</f>
        <v>0</v>
      </c>
      <c r="L245" s="30">
        <f t="shared" si="14"/>
        <v>0</v>
      </c>
    </row>
    <row r="246" spans="1:12">
      <c r="B246" s="31" t="s">
        <v>20</v>
      </c>
      <c r="D246" s="39" t="s">
        <v>65</v>
      </c>
      <c r="E246" s="39" t="s">
        <v>69</v>
      </c>
      <c r="F246" s="39" t="s">
        <v>70</v>
      </c>
      <c r="H246" s="30">
        <f>IF(ISNUMBER(C246),C246/VLOOKUP($B246,Ingredients!$A$1:$D$66,2,FALSE),IF(RIGHT(C246,1)="r",LEFT(C246,1)/VLOOKUP($B246,Ingredients!$A$1:$D$66,2,FALSE),IF(RIGHT(C246,1)="b",LEFT(C246,1)/VLOOKUP($B246,Ingredients!$A$1:$D$66,3,FALSE),IF(RIGHT(C246,1)="g",LEFT(C246,1)/VLOOKUP($B246,Ingredients!$A$1:$D$66,4,FALSE)))))*C242</f>
        <v>0</v>
      </c>
      <c r="I246" s="30">
        <f>IF(ISNUMBER(D246),D246/VLOOKUP($B246,Ingredients!$A$1:$D$66,2,FALSE),IF(RIGHT(D246,1)="r",LEFT(D246,1)/VLOOKUP($B246,Ingredients!$A$1:$D$66,2,FALSE),IF(RIGHT(D246,1)="b",LEFT(D246,1)/VLOOKUP($B246,Ingredients!$A$1:$D$66,3,FALSE),IF(RIGHT(D246,1)="g",LEFT(D246,1)/VLOOKUP($B246,Ingredients!$A$1:$D$66,4,FALSE)))))*D242</f>
        <v>0</v>
      </c>
      <c r="J246" s="30">
        <f>IF(ISNUMBER(E246),E246/VLOOKUP($B246,Ingredients!$A$1:$D$66,2,FALSE),IF(RIGHT(E246,1)="r",LEFT(E246,1)/VLOOKUP($B246,Ingredients!$A$1:$D$66,2,FALSE),IF(RIGHT(E246,1)="b",LEFT(E246,1)/VLOOKUP($B246,Ingredients!$A$1:$D$66,3,FALSE),IF(RIGHT(E246,1)="g",LEFT(E246,1)/VLOOKUP($B246,Ingredients!$A$1:$D$66,4,FALSE)))))*E242</f>
        <v>0</v>
      </c>
      <c r="K246" s="30">
        <f>IF(ISNUMBER(F246),F246/VLOOKUP($B246,Ingredients!$A$1:$D$66,2,FALSE),IF(RIGHT(F246,1)="r",LEFT(F246,1)/VLOOKUP($B246,Ingredients!$A$1:$D$66,2,FALSE),IF(RIGHT(F246,1)="b",LEFT(F246,1)/VLOOKUP($B246,Ingredients!$A$1:$D$66,3,FALSE),IF(RIGHT(F246,1)="g",LEFT(F246,1)/VLOOKUP($B246,Ingredients!$A$1:$D$66,4,FALSE)))))*F242</f>
        <v>0</v>
      </c>
      <c r="L246" s="30">
        <f t="shared" si="14"/>
        <v>0</v>
      </c>
    </row>
    <row r="247" spans="1:12">
      <c r="H247" s="31"/>
    </row>
    <row r="248" spans="1:12">
      <c r="A248" s="31" t="s">
        <v>86</v>
      </c>
      <c r="C248" s="33"/>
      <c r="D248" s="33">
        <f>VLOOKUP($A248,Worksheet!$B$7:$J$65,5,FALSE)</f>
        <v>0</v>
      </c>
      <c r="E248" s="33">
        <f>VLOOKUP($A248,Worksheet!$B$7:$J$65,7,FALSE)</f>
        <v>0</v>
      </c>
      <c r="F248" s="33">
        <f>VLOOKUP($A248,Worksheet!$B$7:$J$65,9,FALSE)</f>
        <v>0</v>
      </c>
      <c r="H248" s="30"/>
      <c r="I248" s="30"/>
      <c r="J248" s="30"/>
    </row>
    <row r="249" spans="1:12">
      <c r="B249" s="31" t="s">
        <v>78</v>
      </c>
      <c r="D249" s="39">
        <v>3</v>
      </c>
      <c r="E249" s="39">
        <v>4</v>
      </c>
      <c r="F249" s="39">
        <v>5</v>
      </c>
      <c r="H249" s="30">
        <f>IF(ISNUMBER(C249),C249/VLOOKUP($B249,Ingredients!$A$1:$D$66,2,FALSE),IF(RIGHT(C249,1)="r",LEFT(C249,1)/VLOOKUP($B249,Ingredients!$A$1:$D$66,2,FALSE),IF(RIGHT(C249,1)="b",LEFT(C249,1)/VLOOKUP($B249,Ingredients!$A$1:$D$66,3,FALSE),IF(RIGHT(C249,1)="g",LEFT(C249,1)/VLOOKUP($B249,Ingredients!$A$1:$D$66,4,FALSE)))))*C248</f>
        <v>0</v>
      </c>
      <c r="I249" s="30">
        <f>IF(ISNUMBER(D249),D249/VLOOKUP($B249,Ingredients!$A$1:$D$66,2,FALSE),IF(RIGHT(D249,1)="r",LEFT(D249,1)/VLOOKUP($B249,Ingredients!$A$1:$D$66,2,FALSE),IF(RIGHT(D249,1)="b",LEFT(D249,1)/VLOOKUP($B249,Ingredients!$A$1:$D$66,3,FALSE),IF(RIGHT(D249,1)="g",LEFT(D249,1)/VLOOKUP($B249,Ingredients!$A$1:$D$66,4,FALSE)))))*D248</f>
        <v>0</v>
      </c>
      <c r="J249" s="30">
        <f>IF(ISNUMBER(E249),E249/VLOOKUP($B249,Ingredients!$A$1:$D$66,2,FALSE),IF(RIGHT(E249,1)="r",LEFT(E249,1)/VLOOKUP($B249,Ingredients!$A$1:$D$66,2,FALSE),IF(RIGHT(E249,1)="b",LEFT(E249,1)/VLOOKUP($B249,Ingredients!$A$1:$D$66,3,FALSE),IF(RIGHT(E249,1)="g",LEFT(E249,1)/VLOOKUP($B249,Ingredients!$A$1:$D$66,4,FALSE)))))*E248</f>
        <v>0</v>
      </c>
      <c r="K249" s="30">
        <f>IF(ISNUMBER(F249),F249/VLOOKUP($B249,Ingredients!$A$1:$D$66,2,FALSE),IF(RIGHT(F249,1)="r",LEFT(F249,1)/VLOOKUP($B249,Ingredients!$A$1:$D$66,2,FALSE),IF(RIGHT(F249,1)="b",LEFT(F249,1)/VLOOKUP($B249,Ingredients!$A$1:$D$66,3,FALSE),IF(RIGHT(F249,1)="g",LEFT(F249,1)/VLOOKUP($B249,Ingredients!$A$1:$D$66,4,FALSE)))))*F248</f>
        <v>0</v>
      </c>
      <c r="L249" s="30">
        <f t="shared" si="14"/>
        <v>0</v>
      </c>
    </row>
    <row r="250" spans="1:12">
      <c r="B250" s="31" t="s">
        <v>40</v>
      </c>
      <c r="D250" s="39">
        <v>2</v>
      </c>
      <c r="E250" s="39">
        <v>3</v>
      </c>
      <c r="F250" s="39">
        <v>4</v>
      </c>
      <c r="H250" s="30">
        <f>IF(ISNUMBER(C250),C250/VLOOKUP($B250,Ingredients!$A$1:$D$66,2,FALSE),IF(RIGHT(C250,1)="r",LEFT(C250,1)/VLOOKUP($B250,Ingredients!$A$1:$D$66,2,FALSE),IF(RIGHT(C250,1)="b",LEFT(C250,1)/VLOOKUP($B250,Ingredients!$A$1:$D$66,3,FALSE),IF(RIGHT(C250,1)="g",LEFT(C250,1)/VLOOKUP($B250,Ingredients!$A$1:$D$66,4,FALSE)))))*C248</f>
        <v>0</v>
      </c>
      <c r="I250" s="30">
        <f>IF(ISNUMBER(D250),D250/VLOOKUP($B250,Ingredients!$A$1:$D$66,2,FALSE),IF(RIGHT(D250,1)="r",LEFT(D250,1)/VLOOKUP($B250,Ingredients!$A$1:$D$66,2,FALSE),IF(RIGHT(D250,1)="b",LEFT(D250,1)/VLOOKUP($B250,Ingredients!$A$1:$D$66,3,FALSE),IF(RIGHT(D250,1)="g",LEFT(D250,1)/VLOOKUP($B250,Ingredients!$A$1:$D$66,4,FALSE)))))*D248</f>
        <v>0</v>
      </c>
      <c r="J250" s="30">
        <f>IF(ISNUMBER(E250),E250/VLOOKUP($B250,Ingredients!$A$1:$D$66,2,FALSE),IF(RIGHT(E250,1)="r",LEFT(E250,1)/VLOOKUP($B250,Ingredients!$A$1:$D$66,2,FALSE),IF(RIGHT(E250,1)="b",LEFT(E250,1)/VLOOKUP($B250,Ingredients!$A$1:$D$66,3,FALSE),IF(RIGHT(E250,1)="g",LEFT(E250,1)/VLOOKUP($B250,Ingredients!$A$1:$D$66,4,FALSE)))))*E248</f>
        <v>0</v>
      </c>
      <c r="K250" s="30">
        <f>IF(ISNUMBER(F250),F250/VLOOKUP($B250,Ingredients!$A$1:$D$66,2,FALSE),IF(RIGHT(F250,1)="r",LEFT(F250,1)/VLOOKUP($B250,Ingredients!$A$1:$D$66,2,FALSE),IF(RIGHT(F250,1)="b",LEFT(F250,1)/VLOOKUP($B250,Ingredients!$A$1:$D$66,3,FALSE),IF(RIGHT(F250,1)="g",LEFT(F250,1)/VLOOKUP($B250,Ingredients!$A$1:$D$66,4,FALSE)))))*F248</f>
        <v>0</v>
      </c>
      <c r="L250" s="30">
        <f t="shared" si="14"/>
        <v>0</v>
      </c>
    </row>
    <row r="251" spans="1:12">
      <c r="B251" s="31" t="s">
        <v>11</v>
      </c>
      <c r="D251" s="39">
        <v>3</v>
      </c>
      <c r="E251" s="39">
        <v>4</v>
      </c>
      <c r="F251" s="39">
        <v>5</v>
      </c>
      <c r="H251" s="30">
        <f>IF(ISNUMBER(C251),C251/VLOOKUP($B251,Ingredients!$A$1:$D$66,2,FALSE),IF(RIGHT(C251,1)="r",LEFT(C251,1)/VLOOKUP($B251,Ingredients!$A$1:$D$66,2,FALSE),IF(RIGHT(C251,1)="b",LEFT(C251,1)/VLOOKUP($B251,Ingredients!$A$1:$D$66,3,FALSE),IF(RIGHT(C251,1)="g",LEFT(C251,1)/VLOOKUP($B251,Ingredients!$A$1:$D$66,4,FALSE)))))*C248</f>
        <v>0</v>
      </c>
      <c r="I251" s="30">
        <f>IF(ISNUMBER(D251),D251/VLOOKUP($B251,Ingredients!$A$1:$D$66,2,FALSE),IF(RIGHT(D251,1)="r",LEFT(D251,1)/VLOOKUP($B251,Ingredients!$A$1:$D$66,2,FALSE),IF(RIGHT(D251,1)="b",LEFT(D251,1)/VLOOKUP($B251,Ingredients!$A$1:$D$66,3,FALSE),IF(RIGHT(D251,1)="g",LEFT(D251,1)/VLOOKUP($B251,Ingredients!$A$1:$D$66,4,FALSE)))))*D248</f>
        <v>0</v>
      </c>
      <c r="J251" s="30">
        <f>IF(ISNUMBER(E251),E251/VLOOKUP($B251,Ingredients!$A$1:$D$66,2,FALSE),IF(RIGHT(E251,1)="r",LEFT(E251,1)/VLOOKUP($B251,Ingredients!$A$1:$D$66,2,FALSE),IF(RIGHT(E251,1)="b",LEFT(E251,1)/VLOOKUP($B251,Ingredients!$A$1:$D$66,3,FALSE),IF(RIGHT(E251,1)="g",LEFT(E251,1)/VLOOKUP($B251,Ingredients!$A$1:$D$66,4,FALSE)))))*E248</f>
        <v>0</v>
      </c>
      <c r="K251" s="30">
        <f>IF(ISNUMBER(F251),F251/VLOOKUP($B251,Ingredients!$A$1:$D$66,2,FALSE),IF(RIGHT(F251,1)="r",LEFT(F251,1)/VLOOKUP($B251,Ingredients!$A$1:$D$66,2,FALSE),IF(RIGHT(F251,1)="b",LEFT(F251,1)/VLOOKUP($B251,Ingredients!$A$1:$D$66,3,FALSE),IF(RIGHT(F251,1)="g",LEFT(F251,1)/VLOOKUP($B251,Ingredients!$A$1:$D$66,4,FALSE)))))*F248</f>
        <v>0</v>
      </c>
      <c r="L251" s="30">
        <f t="shared" si="14"/>
        <v>0</v>
      </c>
    </row>
    <row r="252" spans="1:12">
      <c r="B252" s="31" t="s">
        <v>24</v>
      </c>
      <c r="D252" s="39" t="s">
        <v>66</v>
      </c>
      <c r="E252" s="39" t="s">
        <v>67</v>
      </c>
      <c r="F252" s="39" t="s">
        <v>68</v>
      </c>
      <c r="H252" s="30">
        <f>IF(ISNUMBER(C252),C252/VLOOKUP($B252,Ingredients!$A$1:$D$66,2,FALSE),IF(RIGHT(C252,1)="r",LEFT(C252,1)/VLOOKUP($B252,Ingredients!$A$1:$D$66,2,FALSE),IF(RIGHT(C252,1)="b",LEFT(C252,1)/VLOOKUP($B252,Ingredients!$A$1:$D$66,3,FALSE),IF(RIGHT(C252,1)="g",LEFT(C252,1)/VLOOKUP($B252,Ingredients!$A$1:$D$66,4,FALSE)))))*C248</f>
        <v>0</v>
      </c>
      <c r="I252" s="30">
        <f>IF(ISNUMBER(D252),D252/VLOOKUP($B252,Ingredients!$A$1:$D$66,2,FALSE),IF(RIGHT(D252,1)="r",LEFT(D252,1)/VLOOKUP($B252,Ingredients!$A$1:$D$66,2,FALSE),IF(RIGHT(D252,1)="b",LEFT(D252,1)/VLOOKUP($B252,Ingredients!$A$1:$D$66,3,FALSE),IF(RIGHT(D252,1)="g",LEFT(D252,1)/VLOOKUP($B252,Ingredients!$A$1:$D$66,4,FALSE)))))*D248</f>
        <v>0</v>
      </c>
      <c r="J252" s="30">
        <f>IF(ISNUMBER(E252),E252/VLOOKUP($B252,Ingredients!$A$1:$D$66,2,FALSE),IF(RIGHT(E252,1)="r",LEFT(E252,1)/VLOOKUP($B252,Ingredients!$A$1:$D$66,2,FALSE),IF(RIGHT(E252,1)="b",LEFT(E252,1)/VLOOKUP($B252,Ingredients!$A$1:$D$66,3,FALSE),IF(RIGHT(E252,1)="g",LEFT(E252,1)/VLOOKUP($B252,Ingredients!$A$1:$D$66,4,FALSE)))))*E248</f>
        <v>0</v>
      </c>
      <c r="K252" s="30">
        <f>IF(ISNUMBER(F252),F252/VLOOKUP($B252,Ingredients!$A$1:$D$66,2,FALSE),IF(RIGHT(F252,1)="r",LEFT(F252,1)/VLOOKUP($B252,Ingredients!$A$1:$D$66,2,FALSE),IF(RIGHT(F252,1)="b",LEFT(F252,1)/VLOOKUP($B252,Ingredients!$A$1:$D$66,3,FALSE),IF(RIGHT(F252,1)="g",LEFT(F252,1)/VLOOKUP($B252,Ingredients!$A$1:$D$66,4,FALSE)))))*F248</f>
        <v>0</v>
      </c>
      <c r="L252" s="30">
        <f t="shared" si="14"/>
        <v>0</v>
      </c>
    </row>
    <row r="253" spans="1:12">
      <c r="B253" s="31" t="s">
        <v>20</v>
      </c>
      <c r="D253" s="39" t="s">
        <v>65</v>
      </c>
      <c r="E253" s="39" t="s">
        <v>69</v>
      </c>
      <c r="F253" s="39" t="s">
        <v>70</v>
      </c>
      <c r="H253" s="30">
        <f>IF(ISNUMBER(C253),C253/VLOOKUP($B253,Ingredients!$A$1:$D$66,2,FALSE),IF(RIGHT(C253,1)="r",LEFT(C253,1)/VLOOKUP($B253,Ingredients!$A$1:$D$66,2,FALSE),IF(RIGHT(C253,1)="b",LEFT(C253,1)/VLOOKUP($B253,Ingredients!$A$1:$D$66,3,FALSE),IF(RIGHT(C253,1)="g",LEFT(C253,1)/VLOOKUP($B253,Ingredients!$A$1:$D$66,4,FALSE)))))*C248</f>
        <v>0</v>
      </c>
      <c r="I253" s="30">
        <f>IF(ISNUMBER(D253),D253/VLOOKUP($B253,Ingredients!$A$1:$D$66,2,FALSE),IF(RIGHT(D253,1)="r",LEFT(D253,1)/VLOOKUP($B253,Ingredients!$A$1:$D$66,2,FALSE),IF(RIGHT(D253,1)="b",LEFT(D253,1)/VLOOKUP($B253,Ingredients!$A$1:$D$66,3,FALSE),IF(RIGHT(D253,1)="g",LEFT(D253,1)/VLOOKUP($B253,Ingredients!$A$1:$D$66,4,FALSE)))))*D248</f>
        <v>0</v>
      </c>
      <c r="J253" s="30">
        <f>IF(ISNUMBER(E253),E253/VLOOKUP($B253,Ingredients!$A$1:$D$66,2,FALSE),IF(RIGHT(E253,1)="r",LEFT(E253,1)/VLOOKUP($B253,Ingredients!$A$1:$D$66,2,FALSE),IF(RIGHT(E253,1)="b",LEFT(E253,1)/VLOOKUP($B253,Ingredients!$A$1:$D$66,3,FALSE),IF(RIGHT(E253,1)="g",LEFT(E253,1)/VLOOKUP($B253,Ingredients!$A$1:$D$66,4,FALSE)))))*E248</f>
        <v>0</v>
      </c>
      <c r="K253" s="30">
        <f>IF(ISNUMBER(F253),F253/VLOOKUP($B253,Ingredients!$A$1:$D$66,2,FALSE),IF(RIGHT(F253,1)="r",LEFT(F253,1)/VLOOKUP($B253,Ingredients!$A$1:$D$66,2,FALSE),IF(RIGHT(F253,1)="b",LEFT(F253,1)/VLOOKUP($B253,Ingredients!$A$1:$D$66,3,FALSE),IF(RIGHT(F253,1)="g",LEFT(F253,1)/VLOOKUP($B253,Ingredients!$A$1:$D$66,4,FALSE)))))*F248</f>
        <v>0</v>
      </c>
      <c r="L253" s="30">
        <f t="shared" si="14"/>
        <v>0</v>
      </c>
    </row>
    <row r="254" spans="1:12">
      <c r="H254" s="31"/>
    </row>
    <row r="255" spans="1:12">
      <c r="A255" s="32" t="s">
        <v>110</v>
      </c>
      <c r="C255" s="33">
        <f>VLOOKUP($A255,Worksheet!$B$7:$J$65,3,FALSE)</f>
        <v>0</v>
      </c>
      <c r="D255" s="30"/>
      <c r="E255" s="33"/>
      <c r="F255" s="33"/>
      <c r="I255" s="30"/>
      <c r="J255" s="30"/>
    </row>
    <row r="256" spans="1:12">
      <c r="B256" s="31" t="s">
        <v>37</v>
      </c>
      <c r="C256" s="39">
        <v>5</v>
      </c>
      <c r="D256" s="54"/>
      <c r="H256" s="30">
        <f>IF(ISNUMBER(C256),C256/VLOOKUP($B256,Ingredients!$A$1:$D$66,2,FALSE),IF(RIGHT(C256,1)="r",LEFT(C256,1)/VLOOKUP($B256,Ingredients!$A$1:$D$66,2,FALSE),IF(RIGHT(C256,1)="b",LEFT(C256,1)/VLOOKUP($B256,Ingredients!$A$1:$D$66,3,FALSE),IF(RIGHT(C256,1)="g",LEFT(C256,1)/VLOOKUP($B256,Ingredients!$A$1:$D$66,4,FALSE)))))*C255</f>
        <v>0</v>
      </c>
      <c r="I256" s="30">
        <f>IF(ISNUMBER(D256),D256/VLOOKUP($B256,Ingredients!$A$1:$D$66,2,FALSE),IF(RIGHT(D256,1)="r",LEFT(D256,1)/VLOOKUP($B256,Ingredients!$A$1:$D$66,2,FALSE),IF(RIGHT(D256,1)="b",LEFT(D256,1)/VLOOKUP($B256,Ingredients!$A$1:$D$66,3,FALSE),IF(RIGHT(D256,1)="g",LEFT(D256,1)/VLOOKUP($B256,Ingredients!$A$1:$D$66,4,FALSE)))))*D255</f>
        <v>0</v>
      </c>
      <c r="J256" s="30">
        <f>IF(ISNUMBER(E256),E256/VLOOKUP($B256,Ingredients!$A$1:$D$66,2,FALSE),IF(RIGHT(E256,1)="r",LEFT(E256,1)/VLOOKUP($B256,Ingredients!$A$1:$D$66,2,FALSE),IF(RIGHT(E256,1)="b",LEFT(E256,1)/VLOOKUP($B256,Ingredients!$A$1:$D$66,3,FALSE),IF(RIGHT(E256,1)="g",LEFT(E256,1)/VLOOKUP($B256,Ingredients!$A$1:$D$66,4,FALSE)))))*E255</f>
        <v>0</v>
      </c>
      <c r="K256" s="30">
        <f>IF(ISNUMBER(F256),F256/VLOOKUP($B256,Ingredients!$A$1:$D$66,2,FALSE),IF(RIGHT(F256,1)="r",LEFT(F256,1)/VLOOKUP($B256,Ingredients!$A$1:$D$66,2,FALSE),IF(RIGHT(F256,1)="b",LEFT(F256,1)/VLOOKUP($B256,Ingredients!$A$1:$D$66,3,FALSE),IF(RIGHT(F256,1)="g",LEFT(F256,1)/VLOOKUP($B256,Ingredients!$A$1:$D$66,4,FALSE)))))*F255</f>
        <v>0</v>
      </c>
      <c r="L256" s="30">
        <f t="shared" ref="L256:L258" si="18">SUM(H256:K256)</f>
        <v>0</v>
      </c>
    </row>
    <row r="257" spans="1:12">
      <c r="B257" s="32" t="s">
        <v>24</v>
      </c>
      <c r="C257" s="40" t="s">
        <v>88</v>
      </c>
      <c r="D257" s="54"/>
      <c r="H257" s="30">
        <f>IF(ISNUMBER(C257),C257/VLOOKUP($B257,Ingredients!$A$1:$D$66,2,FALSE),IF(RIGHT(C257,1)="r",LEFT(C257,1)/VLOOKUP($B257,Ingredients!$A$1:$D$66,2,FALSE),IF(RIGHT(C257,1)="b",LEFT(C257,1)/VLOOKUP($B257,Ingredients!$A$1:$D$66,3,FALSE),IF(RIGHT(C257,1)="g",LEFT(C257,1)/VLOOKUP($B257,Ingredients!$A$1:$D$66,4,FALSE)))))*C255</f>
        <v>0</v>
      </c>
      <c r="I257" s="30">
        <f>IF(ISNUMBER(D257),D257/VLOOKUP($B257,Ingredients!$A$1:$D$66,2,FALSE),IF(RIGHT(D257,1)="r",LEFT(D257,1)/VLOOKUP($B257,Ingredients!$A$1:$D$66,2,FALSE),IF(RIGHT(D257,1)="b",LEFT(D257,1)/VLOOKUP($B257,Ingredients!$A$1:$D$66,3,FALSE),IF(RIGHT(D257,1)="g",LEFT(D257,1)/VLOOKUP($B257,Ingredients!$A$1:$D$66,4,FALSE)))))*D255</f>
        <v>0</v>
      </c>
      <c r="J257" s="30">
        <f>IF(ISNUMBER(E257),E257/VLOOKUP($B257,Ingredients!$A$1:$D$66,2,FALSE),IF(RIGHT(E257,1)="r",LEFT(E257,1)/VLOOKUP($B257,Ingredients!$A$1:$D$66,2,FALSE),IF(RIGHT(E257,1)="b",LEFT(E257,1)/VLOOKUP($B257,Ingredients!$A$1:$D$66,3,FALSE),IF(RIGHT(E257,1)="g",LEFT(E257,1)/VLOOKUP($B257,Ingredients!$A$1:$D$66,4,FALSE)))))*E255</f>
        <v>0</v>
      </c>
      <c r="K257" s="30">
        <f>IF(ISNUMBER(F257),F257/VLOOKUP($B257,Ingredients!$A$1:$D$66,2,FALSE),IF(RIGHT(F257,1)="r",LEFT(F257,1)/VLOOKUP($B257,Ingredients!$A$1:$D$66,2,FALSE),IF(RIGHT(F257,1)="b",LEFT(F257,1)/VLOOKUP($B257,Ingredients!$A$1:$D$66,3,FALSE),IF(RIGHT(F257,1)="g",LEFT(F257,1)/VLOOKUP($B257,Ingredients!$A$1:$D$66,4,FALSE)))))*F255</f>
        <v>0</v>
      </c>
      <c r="L257" s="30">
        <f t="shared" si="18"/>
        <v>0</v>
      </c>
    </row>
    <row r="258" spans="1:12">
      <c r="B258" s="32" t="s">
        <v>20</v>
      </c>
      <c r="C258" s="39" t="s">
        <v>65</v>
      </c>
      <c r="D258" s="54"/>
      <c r="H258" s="30">
        <f>IF(ISNUMBER(C258),C258/VLOOKUP($B258,Ingredients!$A$1:$D$66,2,FALSE),IF(RIGHT(C258,1)="r",LEFT(C258,1)/VLOOKUP($B258,Ingredients!$A$1:$D$66,2,FALSE),IF(RIGHT(C258,1)="b",LEFT(C258,1)/VLOOKUP($B258,Ingredients!$A$1:$D$66,3,FALSE),IF(RIGHT(C258,1)="g",LEFT(C258,1)/VLOOKUP($B258,Ingredients!$A$1:$D$66,4,FALSE)))))*C255</f>
        <v>0</v>
      </c>
      <c r="I258" s="30">
        <f>IF(ISNUMBER(D258),D258/VLOOKUP($B258,Ingredients!$A$1:$D$66,2,FALSE),IF(RIGHT(D258,1)="r",LEFT(D258,1)/VLOOKUP($B258,Ingredients!$A$1:$D$66,2,FALSE),IF(RIGHT(D258,1)="b",LEFT(D258,1)/VLOOKUP($B258,Ingredients!$A$1:$D$66,3,FALSE),IF(RIGHT(D258,1)="g",LEFT(D258,1)/VLOOKUP($B258,Ingredients!$A$1:$D$66,4,FALSE)))))*D255</f>
        <v>0</v>
      </c>
      <c r="J258" s="30">
        <f>IF(ISNUMBER(E258),E258/VLOOKUP($B258,Ingredients!$A$1:$D$66,2,FALSE),IF(RIGHT(E258,1)="r",LEFT(E258,1)/VLOOKUP($B258,Ingredients!$A$1:$D$66,2,FALSE),IF(RIGHT(E258,1)="b",LEFT(E258,1)/VLOOKUP($B258,Ingredients!$A$1:$D$66,3,FALSE),IF(RIGHT(E258,1)="g",LEFT(E258,1)/VLOOKUP($B258,Ingredients!$A$1:$D$66,4,FALSE)))))*E255</f>
        <v>0</v>
      </c>
      <c r="K258" s="30">
        <f>IF(ISNUMBER(F258),F258/VLOOKUP($B258,Ingredients!$A$1:$D$66,2,FALSE),IF(RIGHT(F258,1)="r",LEFT(F258,1)/VLOOKUP($B258,Ingredients!$A$1:$D$66,2,FALSE),IF(RIGHT(F258,1)="b",LEFT(F258,1)/VLOOKUP($B258,Ingredients!$A$1:$D$66,3,FALSE),IF(RIGHT(F258,1)="g",LEFT(F258,1)/VLOOKUP($B258,Ingredients!$A$1:$D$66,4,FALSE)))))*F255</f>
        <v>0</v>
      </c>
      <c r="L258" s="30">
        <f t="shared" si="18"/>
        <v>0</v>
      </c>
    </row>
    <row r="259" spans="1:12">
      <c r="I259" s="30"/>
      <c r="J259" s="30"/>
      <c r="K259" s="30"/>
    </row>
    <row r="260" spans="1:12">
      <c r="A260" s="31" t="s">
        <v>2</v>
      </c>
      <c r="C260" s="33"/>
      <c r="D260" s="33">
        <f>VLOOKUP($A260,Worksheet!$B$7:$J$65,5,FALSE)</f>
        <v>0</v>
      </c>
      <c r="E260" s="33">
        <f>VLOOKUP($A260,Worksheet!$B$7:$J$65,7,FALSE)</f>
        <v>0</v>
      </c>
      <c r="F260" s="33">
        <f>VLOOKUP($A260,Worksheet!$B$7:$J$65,9,FALSE)</f>
        <v>0</v>
      </c>
      <c r="H260" s="30"/>
      <c r="I260" s="30"/>
      <c r="J260" s="30"/>
    </row>
    <row r="261" spans="1:12">
      <c r="B261" s="31" t="s">
        <v>37</v>
      </c>
      <c r="D261" s="39">
        <v>8</v>
      </c>
      <c r="E261" s="39">
        <v>10</v>
      </c>
      <c r="F261" s="39">
        <v>14</v>
      </c>
      <c r="H261" s="30">
        <f>IF(ISNUMBER(C261),C261/VLOOKUP($B261,Ingredients!$A$1:$D$66,2,FALSE),IF(RIGHT(C261,1)="r",LEFT(C261,1)/VLOOKUP($B261,Ingredients!$A$1:$D$66,2,FALSE),IF(RIGHT(C261,1)="b",LEFT(C261,1)/VLOOKUP($B261,Ingredients!$A$1:$D$66,3,FALSE),IF(RIGHT(C261,1)="g",LEFT(C261,1)/VLOOKUP($B261,Ingredients!$A$1:$D$66,4,FALSE)))))*C260</f>
        <v>0</v>
      </c>
      <c r="I261" s="30">
        <f>IF(ISNUMBER(D261),D261/VLOOKUP($B261,Ingredients!$A$1:$D$66,2,FALSE),IF(RIGHT(D261,1)="r",LEFT(D261,1)/VLOOKUP($B261,Ingredients!$A$1:$D$66,2,FALSE),IF(RIGHT(D261,1)="b",LEFT(D261,1)/VLOOKUP($B261,Ingredients!$A$1:$D$66,3,FALSE),IF(RIGHT(D261,1)="g",LEFT(D261,1)/VLOOKUP($B261,Ingredients!$A$1:$D$66,4,FALSE)))))*D260</f>
        <v>0</v>
      </c>
      <c r="J261" s="30">
        <f>IF(ISNUMBER(E261),E261/VLOOKUP($B261,Ingredients!$A$1:$D$66,2,FALSE),IF(RIGHT(E261,1)="r",LEFT(E261,1)/VLOOKUP($B261,Ingredients!$A$1:$D$66,2,FALSE),IF(RIGHT(E261,1)="b",LEFT(E261,1)/VLOOKUP($B261,Ingredients!$A$1:$D$66,3,FALSE),IF(RIGHT(E261,1)="g",LEFT(E261,1)/VLOOKUP($B261,Ingredients!$A$1:$D$66,4,FALSE)))))*E260</f>
        <v>0</v>
      </c>
      <c r="K261" s="30">
        <f>IF(ISNUMBER(F261),F261/VLOOKUP($B261,Ingredients!$A$1:$D$66,2,FALSE),IF(RIGHT(F261,1)="r",LEFT(F261,1)/VLOOKUP($B261,Ingredients!$A$1:$D$66,2,FALSE),IF(RIGHT(F261,1)="b",LEFT(F261,1)/VLOOKUP($B261,Ingredients!$A$1:$D$66,3,FALSE),IF(RIGHT(F261,1)="g",LEFT(F261,1)/VLOOKUP($B261,Ingredients!$A$1:$D$66,4,FALSE)))))*F260</f>
        <v>0</v>
      </c>
      <c r="L261" s="30">
        <f t="shared" si="14"/>
        <v>0</v>
      </c>
    </row>
    <row r="262" spans="1:12">
      <c r="B262" s="31" t="s">
        <v>38</v>
      </c>
      <c r="D262" s="39" t="s">
        <v>66</v>
      </c>
      <c r="E262" s="39" t="s">
        <v>67</v>
      </c>
      <c r="F262" s="39" t="s">
        <v>68</v>
      </c>
      <c r="H262" s="30">
        <f>IF(ISNUMBER(C262),C262/VLOOKUP($B262,Ingredients!$A$1:$D$66,2,FALSE),IF(RIGHT(C262,1)="r",LEFT(C262,1)/VLOOKUP($B262,Ingredients!$A$1:$D$66,2,FALSE),IF(RIGHT(C262,1)="b",LEFT(C262,1)/VLOOKUP($B262,Ingredients!$A$1:$D$66,3,FALSE),IF(RIGHT(C262,1)="g",LEFT(C262,1)/VLOOKUP($B262,Ingredients!$A$1:$D$66,4,FALSE)))))*C260</f>
        <v>0</v>
      </c>
      <c r="I262" s="30">
        <f>IF(ISNUMBER(D262),D262/VLOOKUP($B262,Ingredients!$A$1:$D$66,2,FALSE),IF(RIGHT(D262,1)="r",LEFT(D262,1)/VLOOKUP($B262,Ingredients!$A$1:$D$66,2,FALSE),IF(RIGHT(D262,1)="b",LEFT(D262,1)/VLOOKUP($B262,Ingredients!$A$1:$D$66,3,FALSE),IF(RIGHT(D262,1)="g",LEFT(D262,1)/VLOOKUP($B262,Ingredients!$A$1:$D$66,4,FALSE)))))*D260</f>
        <v>0</v>
      </c>
      <c r="J262" s="30">
        <f>IF(ISNUMBER(E262),E262/VLOOKUP($B262,Ingredients!$A$1:$D$66,2,FALSE),IF(RIGHT(E262,1)="r",LEFT(E262,1)/VLOOKUP($B262,Ingredients!$A$1:$D$66,2,FALSE),IF(RIGHT(E262,1)="b",LEFT(E262,1)/VLOOKUP($B262,Ingredients!$A$1:$D$66,3,FALSE),IF(RIGHT(E262,1)="g",LEFT(E262,1)/VLOOKUP($B262,Ingredients!$A$1:$D$66,4,FALSE)))))*E260</f>
        <v>0</v>
      </c>
      <c r="K262" s="30">
        <f>IF(ISNUMBER(F262),F262/VLOOKUP($B262,Ingredients!$A$1:$D$66,2,FALSE),IF(RIGHT(F262,1)="r",LEFT(F262,1)/VLOOKUP($B262,Ingredients!$A$1:$D$66,2,FALSE),IF(RIGHT(F262,1)="b",LEFT(F262,1)/VLOOKUP($B262,Ingredients!$A$1:$D$66,3,FALSE),IF(RIGHT(F262,1)="g",LEFT(F262,1)/VLOOKUP($B262,Ingredients!$A$1:$D$66,4,FALSE)))))*F260</f>
        <v>0</v>
      </c>
      <c r="L262" s="30">
        <f t="shared" si="14"/>
        <v>0</v>
      </c>
    </row>
    <row r="263" spans="1:12">
      <c r="B263" s="31" t="s">
        <v>24</v>
      </c>
      <c r="D263" s="39" t="s">
        <v>66</v>
      </c>
      <c r="E263" s="39" t="s">
        <v>67</v>
      </c>
      <c r="F263" s="39" t="s">
        <v>68</v>
      </c>
      <c r="H263" s="30">
        <f>IF(ISNUMBER(C263),C263/VLOOKUP($B263,Ingredients!$A$1:$D$66,2,FALSE),IF(RIGHT(C263,1)="r",LEFT(C263,1)/VLOOKUP($B263,Ingredients!$A$1:$D$66,2,FALSE),IF(RIGHT(C263,1)="b",LEFT(C263,1)/VLOOKUP($B263,Ingredients!$A$1:$D$66,3,FALSE),IF(RIGHT(C263,1)="g",LEFT(C263,1)/VLOOKUP($B263,Ingredients!$A$1:$D$66,4,FALSE)))))*C260</f>
        <v>0</v>
      </c>
      <c r="I263" s="30">
        <f>IF(ISNUMBER(D263),D263/VLOOKUP($B263,Ingredients!$A$1:$D$66,2,FALSE),IF(RIGHT(D263,1)="r",LEFT(D263,1)/VLOOKUP($B263,Ingredients!$A$1:$D$66,2,FALSE),IF(RIGHT(D263,1)="b",LEFT(D263,1)/VLOOKUP($B263,Ingredients!$A$1:$D$66,3,FALSE),IF(RIGHT(D263,1)="g",LEFT(D263,1)/VLOOKUP($B263,Ingredients!$A$1:$D$66,4,FALSE)))))*D260</f>
        <v>0</v>
      </c>
      <c r="J263" s="30">
        <f>IF(ISNUMBER(E263),E263/VLOOKUP($B263,Ingredients!$A$1:$D$66,2,FALSE),IF(RIGHT(E263,1)="r",LEFT(E263,1)/VLOOKUP($B263,Ingredients!$A$1:$D$66,2,FALSE),IF(RIGHT(E263,1)="b",LEFT(E263,1)/VLOOKUP($B263,Ingredients!$A$1:$D$66,3,FALSE),IF(RIGHT(E263,1)="g",LEFT(E263,1)/VLOOKUP($B263,Ingredients!$A$1:$D$66,4,FALSE)))))*E260</f>
        <v>0</v>
      </c>
      <c r="K263" s="30">
        <f>IF(ISNUMBER(F263),F263/VLOOKUP($B263,Ingredients!$A$1:$D$66,2,FALSE),IF(RIGHT(F263,1)="r",LEFT(F263,1)/VLOOKUP($B263,Ingredients!$A$1:$D$66,2,FALSE),IF(RIGHT(F263,1)="b",LEFT(F263,1)/VLOOKUP($B263,Ingredients!$A$1:$D$66,3,FALSE),IF(RIGHT(F263,1)="g",LEFT(F263,1)/VLOOKUP($B263,Ingredients!$A$1:$D$66,4,FALSE)))))*F260</f>
        <v>0</v>
      </c>
      <c r="L263" s="30">
        <f t="shared" si="14"/>
        <v>0</v>
      </c>
    </row>
    <row r="264" spans="1:12">
      <c r="B264" s="31" t="s">
        <v>20</v>
      </c>
      <c r="D264" s="39" t="s">
        <v>65</v>
      </c>
      <c r="E264" s="39" t="s">
        <v>69</v>
      </c>
      <c r="F264" s="39" t="s">
        <v>70</v>
      </c>
      <c r="H264" s="30">
        <f>IF(ISNUMBER(C264),C264/VLOOKUP($B264,Ingredients!$A$1:$D$66,2,FALSE),IF(RIGHT(C264,1)="r",LEFT(C264,1)/VLOOKUP($B264,Ingredients!$A$1:$D$66,2,FALSE),IF(RIGHT(C264,1)="b",LEFT(C264,1)/VLOOKUP($B264,Ingredients!$A$1:$D$66,3,FALSE),IF(RIGHT(C264,1)="g",LEFT(C264,1)/VLOOKUP($B264,Ingredients!$A$1:$D$66,4,FALSE)))))*C260</f>
        <v>0</v>
      </c>
      <c r="I264" s="30">
        <f>IF(ISNUMBER(D264),D264/VLOOKUP($B264,Ingredients!$A$1:$D$66,2,FALSE),IF(RIGHT(D264,1)="r",LEFT(D264,1)/VLOOKUP($B264,Ingredients!$A$1:$D$66,2,FALSE),IF(RIGHT(D264,1)="b",LEFT(D264,1)/VLOOKUP($B264,Ingredients!$A$1:$D$66,3,FALSE),IF(RIGHT(D264,1)="g",LEFT(D264,1)/VLOOKUP($B264,Ingredients!$A$1:$D$66,4,FALSE)))))*D260</f>
        <v>0</v>
      </c>
      <c r="J264" s="30">
        <f>IF(ISNUMBER(E264),E264/VLOOKUP($B264,Ingredients!$A$1:$D$66,2,FALSE),IF(RIGHT(E264,1)="r",LEFT(E264,1)/VLOOKUP($B264,Ingredients!$A$1:$D$66,2,FALSE),IF(RIGHT(E264,1)="b",LEFT(E264,1)/VLOOKUP($B264,Ingredients!$A$1:$D$66,3,FALSE),IF(RIGHT(E264,1)="g",LEFT(E264,1)/VLOOKUP($B264,Ingredients!$A$1:$D$66,4,FALSE)))))*E260</f>
        <v>0</v>
      </c>
      <c r="K264" s="30">
        <f>IF(ISNUMBER(F264),F264/VLOOKUP($B264,Ingredients!$A$1:$D$66,2,FALSE),IF(RIGHT(F264,1)="r",LEFT(F264,1)/VLOOKUP($B264,Ingredients!$A$1:$D$66,2,FALSE),IF(RIGHT(F264,1)="b",LEFT(F264,1)/VLOOKUP($B264,Ingredients!$A$1:$D$66,3,FALSE),IF(RIGHT(F264,1)="g",LEFT(F264,1)/VLOOKUP($B264,Ingredients!$A$1:$D$66,4,FALSE)))))*F260</f>
        <v>0</v>
      </c>
      <c r="L264" s="30">
        <f t="shared" si="14"/>
        <v>0</v>
      </c>
    </row>
    <row r="265" spans="1:12">
      <c r="H265" s="31"/>
    </row>
    <row r="266" spans="1:12">
      <c r="A266" s="31" t="s">
        <v>87</v>
      </c>
      <c r="C266" s="33"/>
      <c r="D266" s="33">
        <f>VLOOKUP($A266,Worksheet!$B$7:$J$65,5,FALSE)</f>
        <v>0</v>
      </c>
      <c r="E266" s="33">
        <f>VLOOKUP($A266,Worksheet!$B$7:$J$65,7,FALSE)</f>
        <v>0</v>
      </c>
      <c r="F266" s="33">
        <f>VLOOKUP($A266,Worksheet!$B$7:$J$65,9,FALSE)</f>
        <v>0</v>
      </c>
      <c r="H266" s="30"/>
      <c r="I266" s="30"/>
      <c r="J266" s="30"/>
    </row>
    <row r="267" spans="1:12">
      <c r="B267" s="31" t="s">
        <v>37</v>
      </c>
      <c r="D267" s="39">
        <v>4</v>
      </c>
      <c r="E267" s="39">
        <v>6</v>
      </c>
      <c r="F267" s="39">
        <v>7</v>
      </c>
      <c r="H267" s="30">
        <f>IF(ISNUMBER(C267),C267/VLOOKUP($B267,Ingredients!$A$1:$D$66,2,FALSE),IF(RIGHT(C267,1)="r",LEFT(C267,1)/VLOOKUP($B267,Ingredients!$A$1:$D$66,2,FALSE),IF(RIGHT(C267,1)="b",LEFT(C267,1)/VLOOKUP($B267,Ingredients!$A$1:$D$66,3,FALSE),IF(RIGHT(C267,1)="g",LEFT(C267,1)/VLOOKUP($B267,Ingredients!$A$1:$D$66,4,FALSE)))))*C266</f>
        <v>0</v>
      </c>
      <c r="I267" s="30">
        <f>IF(ISNUMBER(D267),D267/VLOOKUP($B267,Ingredients!$A$1:$D$66,2,FALSE),IF(RIGHT(D267,1)="r",LEFT(D267,1)/VLOOKUP($B267,Ingredients!$A$1:$D$66,2,FALSE),IF(RIGHT(D267,1)="b",LEFT(D267,1)/VLOOKUP($B267,Ingredients!$A$1:$D$66,3,FALSE),IF(RIGHT(D267,1)="g",LEFT(D267,1)/VLOOKUP($B267,Ingredients!$A$1:$D$66,4,FALSE)))))*D266</f>
        <v>0</v>
      </c>
      <c r="J267" s="30">
        <f>IF(ISNUMBER(E267),E267/VLOOKUP($B267,Ingredients!$A$1:$D$66,2,FALSE),IF(RIGHT(E267,1)="r",LEFT(E267,1)/VLOOKUP($B267,Ingredients!$A$1:$D$66,2,FALSE),IF(RIGHT(E267,1)="b",LEFT(E267,1)/VLOOKUP($B267,Ingredients!$A$1:$D$66,3,FALSE),IF(RIGHT(E267,1)="g",LEFT(E267,1)/VLOOKUP($B267,Ingredients!$A$1:$D$66,4,FALSE)))))*E266</f>
        <v>0</v>
      </c>
      <c r="K267" s="30">
        <f>IF(ISNUMBER(F267),F267/VLOOKUP($B267,Ingredients!$A$1:$D$66,2,FALSE),IF(RIGHT(F267,1)="r",LEFT(F267,1)/VLOOKUP($B267,Ingredients!$A$1:$D$66,2,FALSE),IF(RIGHT(F267,1)="b",LEFT(F267,1)/VLOOKUP($B267,Ingredients!$A$1:$D$66,3,FALSE),IF(RIGHT(F267,1)="g",LEFT(F267,1)/VLOOKUP($B267,Ingredients!$A$1:$D$66,4,FALSE)))))*F266</f>
        <v>0</v>
      </c>
      <c r="L267" s="30">
        <f t="shared" si="14"/>
        <v>0</v>
      </c>
    </row>
    <row r="268" spans="1:12">
      <c r="B268" s="31" t="s">
        <v>11</v>
      </c>
      <c r="D268" s="39">
        <v>4</v>
      </c>
      <c r="E268" s="39">
        <v>5</v>
      </c>
      <c r="F268" s="39">
        <v>7</v>
      </c>
      <c r="H268" s="30">
        <f>IF(ISNUMBER(C268),C268/VLOOKUP($B268,Ingredients!$A$1:$D$66,2,FALSE),IF(RIGHT(C268,1)="r",LEFT(C268,1)/VLOOKUP($B268,Ingredients!$A$1:$D$66,2,FALSE),IF(RIGHT(C268,1)="b",LEFT(C268,1)/VLOOKUP($B268,Ingredients!$A$1:$D$66,3,FALSE),IF(RIGHT(C268,1)="g",LEFT(C268,1)/VLOOKUP($B268,Ingredients!$A$1:$D$66,4,FALSE)))))*C266</f>
        <v>0</v>
      </c>
      <c r="I268" s="30">
        <f>IF(ISNUMBER(D268),D268/VLOOKUP($B268,Ingredients!$A$1:$D$66,2,FALSE),IF(RIGHT(D268,1)="r",LEFT(D268,1)/VLOOKUP($B268,Ingredients!$A$1:$D$66,2,FALSE),IF(RIGHT(D268,1)="b",LEFT(D268,1)/VLOOKUP($B268,Ingredients!$A$1:$D$66,3,FALSE),IF(RIGHT(D268,1)="g",LEFT(D268,1)/VLOOKUP($B268,Ingredients!$A$1:$D$66,4,FALSE)))))*D266</f>
        <v>0</v>
      </c>
      <c r="J268" s="30">
        <f>IF(ISNUMBER(E268),E268/VLOOKUP($B268,Ingredients!$A$1:$D$66,2,FALSE),IF(RIGHT(E268,1)="r",LEFT(E268,1)/VLOOKUP($B268,Ingredients!$A$1:$D$66,2,FALSE),IF(RIGHT(E268,1)="b",LEFT(E268,1)/VLOOKUP($B268,Ingredients!$A$1:$D$66,3,FALSE),IF(RIGHT(E268,1)="g",LEFT(E268,1)/VLOOKUP($B268,Ingredients!$A$1:$D$66,4,FALSE)))))*E266</f>
        <v>0</v>
      </c>
      <c r="K268" s="30">
        <f>IF(ISNUMBER(F268),F268/VLOOKUP($B268,Ingredients!$A$1:$D$66,2,FALSE),IF(RIGHT(F268,1)="r",LEFT(F268,1)/VLOOKUP($B268,Ingredients!$A$1:$D$66,2,FALSE),IF(RIGHT(F268,1)="b",LEFT(F268,1)/VLOOKUP($B268,Ingredients!$A$1:$D$66,3,FALSE),IF(RIGHT(F268,1)="g",LEFT(F268,1)/VLOOKUP($B268,Ingredients!$A$1:$D$66,4,FALSE)))))*F266</f>
        <v>0</v>
      </c>
      <c r="L268" s="30">
        <f t="shared" si="14"/>
        <v>0</v>
      </c>
    </row>
    <row r="269" spans="1:12">
      <c r="B269" s="31" t="s">
        <v>24</v>
      </c>
      <c r="D269" s="41" t="s">
        <v>66</v>
      </c>
      <c r="E269" s="41" t="s">
        <v>67</v>
      </c>
      <c r="F269" s="41" t="s">
        <v>68</v>
      </c>
      <c r="G269" s="35"/>
      <c r="H269" s="36">
        <f>IF(ISNUMBER(C269),C269/VLOOKUP($B269,Ingredients!$A$1:$D$66,2,FALSE),IF(RIGHT(C269,1)="r",LEFT(C269,1)/VLOOKUP($B269,Ingredients!$A$1:$D$66,2,FALSE),IF(RIGHT(C269,1)="b",LEFT(C269,1)/VLOOKUP($B269,Ingredients!$A$1:$D$66,3,FALSE),IF(RIGHT(C269,1)="g",LEFT(C269,1)/VLOOKUP($B269,Ingredients!$A$1:$D$66,4,FALSE)))))*C266</f>
        <v>0</v>
      </c>
      <c r="I269" s="36">
        <f>IF(ISNUMBER(D269),D269/VLOOKUP($B269,Ingredients!$A$1:$D$66,2,FALSE),IF(RIGHT(D269,1)="r",LEFT(D269,1)/VLOOKUP($B269,Ingredients!$A$1:$D$66,2,FALSE),IF(RIGHT(D269,1)="b",LEFT(D269,1)/VLOOKUP($B269,Ingredients!$A$1:$D$66,3,FALSE),IF(RIGHT(D269,1)="g",LEFT(D269,1)/VLOOKUP($B269,Ingredients!$A$1:$D$66,4,FALSE)))))*D266</f>
        <v>0</v>
      </c>
      <c r="J269" s="36">
        <f>IF(ISNUMBER(E269),E269/VLOOKUP($B269,Ingredients!$A$1:$D$66,2,FALSE),IF(RIGHT(E269,1)="r",LEFT(E269,1)/VLOOKUP($B269,Ingredients!$A$1:$D$66,2,FALSE),IF(RIGHT(E269,1)="b",LEFT(E269,1)/VLOOKUP($B269,Ingredients!$A$1:$D$66,3,FALSE),IF(RIGHT(E269,1)="g",LEFT(E269,1)/VLOOKUP($B269,Ingredients!$A$1:$D$66,4,FALSE)))))*E266</f>
        <v>0</v>
      </c>
      <c r="K269" s="30">
        <f>IF(ISNUMBER(F269),F269/VLOOKUP($B269,Ingredients!$A$1:$D$66,2,FALSE),IF(RIGHT(F269,1)="r",LEFT(F269,1)/VLOOKUP($B269,Ingredients!$A$1:$D$66,2,FALSE),IF(RIGHT(F269,1)="b",LEFT(F269,1)/VLOOKUP($B269,Ingredients!$A$1:$D$66,3,FALSE),IF(RIGHT(F269,1)="g",LEFT(F269,1)/VLOOKUP($B269,Ingredients!$A$1:$D$66,4,FALSE)))))*F266</f>
        <v>0</v>
      </c>
      <c r="L269" s="30">
        <f t="shared" si="14"/>
        <v>0</v>
      </c>
    </row>
    <row r="270" spans="1:12">
      <c r="B270" s="31" t="s">
        <v>20</v>
      </c>
      <c r="D270" s="41" t="s">
        <v>65</v>
      </c>
      <c r="E270" s="41" t="s">
        <v>69</v>
      </c>
      <c r="F270" s="41" t="s">
        <v>70</v>
      </c>
      <c r="G270" s="35"/>
      <c r="H270" s="36">
        <f>IF(ISNUMBER(C270),C270/VLOOKUP($B270,Ingredients!$A$1:$D$66,2,FALSE),IF(RIGHT(C270,1)="r",LEFT(C270,1)/VLOOKUP($B270,Ingredients!$A$1:$D$66,2,FALSE),IF(RIGHT(C270,1)="b",LEFT(C270,1)/VLOOKUP($B270,Ingredients!$A$1:$D$66,3,FALSE),IF(RIGHT(C270,1)="g",LEFT(C270,1)/VLOOKUP($B270,Ingredients!$A$1:$D$66,4,FALSE)))))*C266</f>
        <v>0</v>
      </c>
      <c r="I270" s="36">
        <f>IF(ISNUMBER(D270),D270/VLOOKUP($B270,Ingredients!$A$1:$D$66,2,FALSE),IF(RIGHT(D270,1)="r",LEFT(D270,1)/VLOOKUP($B270,Ingredients!$A$1:$D$66,2,FALSE),IF(RIGHT(D270,1)="b",LEFT(D270,1)/VLOOKUP($B270,Ingredients!$A$1:$D$66,3,FALSE),IF(RIGHT(D270,1)="g",LEFT(D270,1)/VLOOKUP($B270,Ingredients!$A$1:$D$66,4,FALSE)))))*D266</f>
        <v>0</v>
      </c>
      <c r="J270" s="36">
        <f>IF(ISNUMBER(E270),E270/VLOOKUP($B270,Ingredients!$A$1:$D$66,2,FALSE),IF(RIGHT(E270,1)="r",LEFT(E270,1)/VLOOKUP($B270,Ingredients!$A$1:$D$66,2,FALSE),IF(RIGHT(E270,1)="b",LEFT(E270,1)/VLOOKUP($B270,Ingredients!$A$1:$D$66,3,FALSE),IF(RIGHT(E270,1)="g",LEFT(E270,1)/VLOOKUP($B270,Ingredients!$A$1:$D$66,4,FALSE)))))*E266</f>
        <v>0</v>
      </c>
      <c r="K270" s="30">
        <f>IF(ISNUMBER(F270),F270/VLOOKUP($B270,Ingredients!$A$1:$D$66,2,FALSE),IF(RIGHT(F270,1)="r",LEFT(F270,1)/VLOOKUP($B270,Ingredients!$A$1:$D$66,2,FALSE),IF(RIGHT(F270,1)="b",LEFT(F270,1)/VLOOKUP($B270,Ingredients!$A$1:$D$66,3,FALSE),IF(RIGHT(F270,1)="g",LEFT(F270,1)/VLOOKUP($B270,Ingredients!$A$1:$D$66,4,FALSE)))))*F266</f>
        <v>0</v>
      </c>
      <c r="L270" s="30">
        <f t="shared" si="14"/>
        <v>0</v>
      </c>
    </row>
    <row r="271" spans="1:12">
      <c r="D271" s="41"/>
      <c r="E271" s="41"/>
      <c r="F271" s="41"/>
      <c r="G271" s="35"/>
      <c r="H271" s="37"/>
      <c r="I271" s="37"/>
      <c r="J271" s="37"/>
    </row>
    <row r="272" spans="1:12">
      <c r="A272" s="31" t="s">
        <v>141</v>
      </c>
      <c r="C272" s="33">
        <f>VLOOKUP($A272,Worksheet!$B$7:$J$65,3,FALSE)</f>
        <v>0</v>
      </c>
      <c r="H272" s="30"/>
      <c r="I272" s="30"/>
      <c r="J272" s="30"/>
      <c r="K272" s="30"/>
    </row>
    <row r="273" spans="1:12">
      <c r="B273" s="31" t="s">
        <v>120</v>
      </c>
      <c r="C273" s="54" t="s">
        <v>90</v>
      </c>
      <c r="H273" s="30">
        <f>IF(ISNUMBER(C273),C273/VLOOKUP($B273,Ingredients!$A$1:$D$66,2,FALSE),IF(RIGHT(C273,1)="r",LEFT(C273,1)/VLOOKUP($B273,Ingredients!$A$1:$D$66,2,FALSE),IF(RIGHT(C273,1)="b",LEFT(C273,1)/VLOOKUP($B273,Ingredients!$A$1:$D$66,3,FALSE),IF(RIGHT(C273,1)="g",LEFT(C273,1)/VLOOKUP($B273,Ingredients!$A$1:$D$66,4,FALSE)))))*C272</f>
        <v>0</v>
      </c>
      <c r="I273" s="30">
        <f>IF(ISNUMBER(D273),D273/VLOOKUP($B273,Ingredients!$A$1:$D$66,2,FALSE),IF(RIGHT(D273,1)="r",LEFT(D273,1)/VLOOKUP($B273,Ingredients!$A$1:$D$66,2,FALSE),IF(RIGHT(D273,1)="b",LEFT(D273,1)/VLOOKUP($B273,Ingredients!$A$1:$D$66,3,FALSE),IF(RIGHT(D273,1)="g",LEFT(D273,1)/VLOOKUP($B273,Ingredients!$A$1:$D$66,4,FALSE)))))*D272</f>
        <v>0</v>
      </c>
      <c r="J273" s="30">
        <f>IF(ISNUMBER(E273),E273/VLOOKUP($B273,Ingredients!$A$1:$D$66,2,FALSE),IF(RIGHT(E273,1)="r",LEFT(E273,1)/VLOOKUP($B273,Ingredients!$A$1:$D$66,2,FALSE),IF(RIGHT(E273,1)="b",LEFT(E273,1)/VLOOKUP($B273,Ingredients!$A$1:$D$66,3,FALSE),IF(RIGHT(E273,1)="g",LEFT(E273,1)/VLOOKUP($B273,Ingredients!$A$1:$D$66,4,FALSE)))))*E272</f>
        <v>0</v>
      </c>
      <c r="K273" s="30">
        <f>IF(ISNUMBER(F273),F273/VLOOKUP($B273,Ingredients!$A$1:$D$66,2,FALSE),IF(RIGHT(F273,1)="r",LEFT(F273,1)/VLOOKUP($B273,Ingredients!$A$1:$D$66,2,FALSE),IF(RIGHT(F273,1)="b",LEFT(F273,1)/VLOOKUP($B273,Ingredients!$A$1:$D$66,3,FALSE),IF(RIGHT(F273,1)="g",LEFT(F273,1)/VLOOKUP($B273,Ingredients!$A$1:$D$66,4,FALSE)))))*F272</f>
        <v>0</v>
      </c>
      <c r="L273" s="30">
        <f t="shared" ref="L273:L276" si="19">SUM(H273:K273)</f>
        <v>0</v>
      </c>
    </row>
    <row r="274" spans="1:12">
      <c r="B274" s="37" t="s">
        <v>160</v>
      </c>
      <c r="C274" s="56">
        <v>1</v>
      </c>
      <c r="D274" s="41"/>
      <c r="E274" s="41"/>
      <c r="F274" s="41"/>
      <c r="G274" s="35"/>
      <c r="H274" s="36">
        <f>IF(ISNUMBER(C274),C274/VLOOKUP($B274,Ingredients!$A$1:$D$66,2,FALSE),IF(RIGHT(C274,1)="r",LEFT(C274,1)/VLOOKUP($B274,Ingredients!$A$1:$D$66,2,FALSE),IF(RIGHT(C274,1)="b",LEFT(C274,1)/VLOOKUP($B274,Ingredients!$A$1:$D$66,3,FALSE),IF(RIGHT(C274,1)="g",LEFT(C274,1)/VLOOKUP($B274,Ingredients!$A$1:$D$66,4,FALSE)))))*C272</f>
        <v>0</v>
      </c>
      <c r="I274" s="36">
        <f>IF(ISNUMBER(D274),D274/VLOOKUP($B274,Ingredients!$A$1:$D$66,2,FALSE),IF(RIGHT(D274,1)="r",LEFT(D274,1)/VLOOKUP($B274,Ingredients!$A$1:$D$66,2,FALSE),IF(RIGHT(D274,1)="b",LEFT(D274,1)/VLOOKUP($B274,Ingredients!$A$1:$D$66,3,FALSE),IF(RIGHT(D274,1)="g",LEFT(D274,1)/VLOOKUP($B274,Ingredients!$A$1:$D$66,4,FALSE)))))*D272</f>
        <v>0</v>
      </c>
      <c r="J274" s="36">
        <f>IF(ISNUMBER(E274),E274/VLOOKUP($B274,Ingredients!$A$1:$D$66,2,FALSE),IF(RIGHT(E274,1)="r",LEFT(E274,1)/VLOOKUP($B274,Ingredients!$A$1:$D$66,2,FALSE),IF(RIGHT(E274,1)="b",LEFT(E274,1)/VLOOKUP($B274,Ingredients!$A$1:$D$66,3,FALSE),IF(RIGHT(E274,1)="g",LEFT(E274,1)/VLOOKUP($B274,Ingredients!$A$1:$D$66,4,FALSE)))))*E272</f>
        <v>0</v>
      </c>
      <c r="K274" s="36">
        <f>IF(ISNUMBER(F274),F274/VLOOKUP($B274,Ingredients!$A$1:$D$66,2,FALSE),IF(RIGHT(F274,1)="r",LEFT(F274,1)/VLOOKUP($B274,Ingredients!$A$1:$D$66,2,FALSE),IF(RIGHT(F274,1)="b",LEFT(F274,1)/VLOOKUP($B274,Ingredients!$A$1:$D$66,3,FALSE),IF(RIGHT(F274,1)="g",LEFT(F274,1)/VLOOKUP($B274,Ingredients!$A$1:$D$66,4,FALSE)))))*F272</f>
        <v>0</v>
      </c>
      <c r="L274" s="36">
        <f t="shared" si="19"/>
        <v>0</v>
      </c>
    </row>
    <row r="275" spans="1:12">
      <c r="B275" s="31" t="s">
        <v>154</v>
      </c>
      <c r="C275" s="54">
        <v>2</v>
      </c>
      <c r="H275" s="30">
        <f>IF(ISNUMBER(C275),C275/VLOOKUP($B275,Ingredients!$A$1:$D$66,2,FALSE),IF(RIGHT(C275,1)="r",LEFT(C275,1)/VLOOKUP($B275,Ingredients!$A$1:$D$66,2,FALSE),IF(RIGHT(C275,1)="b",LEFT(C275,1)/VLOOKUP($B275,Ingredients!$A$1:$D$66,3,FALSE),IF(RIGHT(C275,1)="g",LEFT(C275,1)/VLOOKUP($B275,Ingredients!$A$1:$D$66,4,FALSE)))))*C272</f>
        <v>0</v>
      </c>
      <c r="I275" s="30">
        <f>IF(ISNUMBER(D275),D275/VLOOKUP($B275,Ingredients!$A$1:$D$66,2,FALSE),IF(RIGHT(D275,1)="r",LEFT(D275,1)/VLOOKUP($B275,Ingredients!$A$1:$D$66,2,FALSE),IF(RIGHT(D275,1)="b",LEFT(D275,1)/VLOOKUP($B275,Ingredients!$A$1:$D$66,3,FALSE),IF(RIGHT(D275,1)="g",LEFT(D275,1)/VLOOKUP($B275,Ingredients!$A$1:$D$66,4,FALSE)))))*D272</f>
        <v>0</v>
      </c>
      <c r="J275" s="30">
        <f>IF(ISNUMBER(E275),E275/VLOOKUP($B275,Ingredients!$A$1:$D$66,2,FALSE),IF(RIGHT(E275,1)="r",LEFT(E275,1)/VLOOKUP($B275,Ingredients!$A$1:$D$66,2,FALSE),IF(RIGHT(E275,1)="b",LEFT(E275,1)/VLOOKUP($B275,Ingredients!$A$1:$D$66,3,FALSE),IF(RIGHT(E275,1)="g",LEFT(E275,1)/VLOOKUP($B275,Ingredients!$A$1:$D$66,4,FALSE)))))*E272</f>
        <v>0</v>
      </c>
      <c r="K275" s="30">
        <f>IF(ISNUMBER(F275),F275/VLOOKUP($B275,Ingredients!$A$1:$D$66,2,FALSE),IF(RIGHT(F275,1)="r",LEFT(F275,1)/VLOOKUP($B275,Ingredients!$A$1:$D$66,2,FALSE),IF(RIGHT(F275,1)="b",LEFT(F275,1)/VLOOKUP($B275,Ingredients!$A$1:$D$66,3,FALSE),IF(RIGHT(F275,1)="g",LEFT(F275,1)/VLOOKUP($B275,Ingredients!$A$1:$D$66,4,FALSE)))))*F272</f>
        <v>0</v>
      </c>
      <c r="L275" s="30">
        <f t="shared" si="19"/>
        <v>0</v>
      </c>
    </row>
    <row r="276" spans="1:12">
      <c r="B276" s="31" t="s">
        <v>149</v>
      </c>
      <c r="C276" s="54">
        <v>2</v>
      </c>
      <c r="H276" s="30">
        <f>IF(ISNUMBER(C276),C276/VLOOKUP($B276,Ingredients!$A$1:$D$66,2,FALSE),IF(RIGHT(C276,1)="r",LEFT(C276,1)/VLOOKUP($B276,Ingredients!$A$1:$D$66,2,FALSE),IF(RIGHT(C276,1)="b",LEFT(C276,1)/VLOOKUP($B276,Ingredients!$A$1:$D$66,3,FALSE),IF(RIGHT(C276,1)="g",LEFT(C276,1)/VLOOKUP($B276,Ingredients!$A$1:$D$66,4,FALSE)))))*C272</f>
        <v>0</v>
      </c>
      <c r="I276" s="30">
        <f>IF(ISNUMBER(D276),D276/VLOOKUP($B276,Ingredients!$A$1:$D$66,2,FALSE),IF(RIGHT(D276,1)="r",LEFT(D276,1)/VLOOKUP($B276,Ingredients!$A$1:$D$66,2,FALSE),IF(RIGHT(D276,1)="b",LEFT(D276,1)/VLOOKUP($B276,Ingredients!$A$1:$D$66,3,FALSE),IF(RIGHT(D276,1)="g",LEFT(D276,1)/VLOOKUP($B276,Ingredients!$A$1:$D$66,4,FALSE)))))*D272</f>
        <v>0</v>
      </c>
      <c r="J276" s="30">
        <f>IF(ISNUMBER(E276),E276/VLOOKUP($B276,Ingredients!$A$1:$D$66,2,FALSE),IF(RIGHT(E276,1)="r",LEFT(E276,1)/VLOOKUP($B276,Ingredients!$A$1:$D$66,2,FALSE),IF(RIGHT(E276,1)="b",LEFT(E276,1)/VLOOKUP($B276,Ingredients!$A$1:$D$66,3,FALSE),IF(RIGHT(E276,1)="g",LEFT(E276,1)/VLOOKUP($B276,Ingredients!$A$1:$D$66,4,FALSE)))))*E272</f>
        <v>0</v>
      </c>
      <c r="K276" s="30">
        <f>IF(ISNUMBER(F276),F276/VLOOKUP($B276,Ingredients!$A$1:$D$66,2,FALSE),IF(RIGHT(F276,1)="r",LEFT(F276,1)/VLOOKUP($B276,Ingredients!$A$1:$D$66,2,FALSE),IF(RIGHT(F276,1)="b",LEFT(F276,1)/VLOOKUP($B276,Ingredients!$A$1:$D$66,3,FALSE),IF(RIGHT(F276,1)="g",LEFT(F276,1)/VLOOKUP($B276,Ingredients!$A$1:$D$66,4,FALSE)))))*F272</f>
        <v>0</v>
      </c>
      <c r="L276" s="30">
        <f t="shared" si="19"/>
        <v>0</v>
      </c>
    </row>
    <row r="278" spans="1:12">
      <c r="A278" s="31" t="s">
        <v>95</v>
      </c>
      <c r="C278" s="33"/>
      <c r="D278" s="35">
        <f>VLOOKUP($A278,Worksheet!$B$7:$J$65,5,FALSE)</f>
        <v>0</v>
      </c>
      <c r="E278" s="35">
        <f>VLOOKUP($A278,Worksheet!$B$7:$J$65,7,FALSE)</f>
        <v>0</v>
      </c>
      <c r="F278" s="35">
        <f>VLOOKUP($A278,Worksheet!$B$7:$J$65,9,FALSE)</f>
        <v>0</v>
      </c>
      <c r="G278" s="35"/>
      <c r="H278" s="36"/>
      <c r="I278" s="36"/>
      <c r="J278" s="36"/>
    </row>
    <row r="279" spans="1:12">
      <c r="B279" s="31" t="s">
        <v>37</v>
      </c>
      <c r="D279" s="41">
        <v>6</v>
      </c>
      <c r="E279" s="41">
        <v>8</v>
      </c>
      <c r="F279" s="41">
        <v>8</v>
      </c>
      <c r="G279" s="35"/>
      <c r="H279" s="36">
        <f>IF(ISNUMBER(C279),C279/VLOOKUP($B279,Ingredients!$A$1:$D$66,2,FALSE),IF(RIGHT(C279,1)="r",LEFT(C279,1)/VLOOKUP($B279,Ingredients!$A$1:$D$66,2,FALSE),IF(RIGHT(C279,1)="b",LEFT(C279,1)/VLOOKUP($B279,Ingredients!$A$1:$D$66,3,FALSE),IF(RIGHT(C279,1)="g",LEFT(C279,1)/VLOOKUP($B279,Ingredients!$A$1:$D$66,4,FALSE)))))*C278</f>
        <v>0</v>
      </c>
      <c r="I279" s="36">
        <f>IF(ISNUMBER(D279),D279/VLOOKUP($B279,Ingredients!$A$1:$D$66,2,FALSE),IF(RIGHT(D279,1)="r",LEFT(D279,1)/VLOOKUP($B279,Ingredients!$A$1:$D$66,2,FALSE),IF(RIGHT(D279,1)="b",LEFT(D279,1)/VLOOKUP($B279,Ingredients!$A$1:$D$66,3,FALSE),IF(RIGHT(D279,1)="g",LEFT(D279,1)/VLOOKUP($B279,Ingredients!$A$1:$D$66,4,FALSE)))))*D278</f>
        <v>0</v>
      </c>
      <c r="J279" s="36">
        <f>IF(ISNUMBER(E279),E279/VLOOKUP($B279,Ingredients!$A$1:$D$66,2,FALSE),IF(RIGHT(E279,1)="r",LEFT(E279,1)/VLOOKUP($B279,Ingredients!$A$1:$D$66,2,FALSE),IF(RIGHT(E279,1)="b",LEFT(E279,1)/VLOOKUP($B279,Ingredients!$A$1:$D$66,3,FALSE),IF(RIGHT(E279,1)="g",LEFT(E279,1)/VLOOKUP($B279,Ingredients!$A$1:$D$66,4,FALSE)))))*E278</f>
        <v>0</v>
      </c>
      <c r="K279" s="30">
        <f>IF(ISNUMBER(F279),F279/VLOOKUP($B279,Ingredients!$A$1:$D$66,2,FALSE),IF(RIGHT(F279,1)="r",LEFT(F279,1)/VLOOKUP($B279,Ingredients!$A$1:$D$66,2,FALSE),IF(RIGHT(F279,1)="b",LEFT(F279,1)/VLOOKUP($B279,Ingredients!$A$1:$D$66,3,FALSE),IF(RIGHT(F279,1)="g",LEFT(F279,1)/VLOOKUP($B279,Ingredients!$A$1:$D$66,4,FALSE)))))*F278</f>
        <v>0</v>
      </c>
      <c r="L279" s="30">
        <f t="shared" si="14"/>
        <v>0</v>
      </c>
    </row>
    <row r="280" spans="1:12">
      <c r="B280" s="31" t="s">
        <v>10</v>
      </c>
      <c r="D280" s="41">
        <v>2</v>
      </c>
      <c r="E280" s="41">
        <v>4</v>
      </c>
      <c r="F280" s="41">
        <v>6</v>
      </c>
      <c r="G280" s="35"/>
      <c r="H280" s="36">
        <f>IF(ISNUMBER(C280),C280/VLOOKUP($B280,Ingredients!$A$1:$D$66,2,FALSE),IF(RIGHT(C280,1)="r",LEFT(C280,1)/VLOOKUP($B280,Ingredients!$A$1:$D$66,2,FALSE),IF(RIGHT(C280,1)="b",LEFT(C280,1)/VLOOKUP($B280,Ingredients!$A$1:$D$66,3,FALSE),IF(RIGHT(C280,1)="g",LEFT(C280,1)/VLOOKUP($B280,Ingredients!$A$1:$D$66,4,FALSE)))))*C278</f>
        <v>0</v>
      </c>
      <c r="I280" s="36">
        <f>IF(ISNUMBER(D280),D280/VLOOKUP($B280,Ingredients!$A$1:$D$66,2,FALSE),IF(RIGHT(D280,1)="r",LEFT(D280,1)/VLOOKUP($B280,Ingredients!$A$1:$D$66,2,FALSE),IF(RIGHT(D280,1)="b",LEFT(D280,1)/VLOOKUP($B280,Ingredients!$A$1:$D$66,3,FALSE),IF(RIGHT(D280,1)="g",LEFT(D280,1)/VLOOKUP($B280,Ingredients!$A$1:$D$66,4,FALSE)))))*D278</f>
        <v>0</v>
      </c>
      <c r="J280" s="36">
        <f>IF(ISNUMBER(E280),E280/VLOOKUP($B280,Ingredients!$A$1:$D$66,2,FALSE),IF(RIGHT(E280,1)="r",LEFT(E280,1)/VLOOKUP($B280,Ingredients!$A$1:$D$66,2,FALSE),IF(RIGHT(E280,1)="b",LEFT(E280,1)/VLOOKUP($B280,Ingredients!$A$1:$D$66,3,FALSE),IF(RIGHT(E280,1)="g",LEFT(E280,1)/VLOOKUP($B280,Ingredients!$A$1:$D$66,4,FALSE)))))*E278</f>
        <v>0</v>
      </c>
      <c r="K280" s="30">
        <f>IF(ISNUMBER(F280),F280/VLOOKUP($B280,Ingredients!$A$1:$D$66,2,FALSE),IF(RIGHT(F280,1)="r",LEFT(F280,1)/VLOOKUP($B280,Ingredients!$A$1:$D$66,2,FALSE),IF(RIGHT(F280,1)="b",LEFT(F280,1)/VLOOKUP($B280,Ingredients!$A$1:$D$66,3,FALSE),IF(RIGHT(F280,1)="g",LEFT(F280,1)/VLOOKUP($B280,Ingredients!$A$1:$D$66,4,FALSE)))))*F278</f>
        <v>0</v>
      </c>
      <c r="L280" s="30">
        <f t="shared" si="14"/>
        <v>0</v>
      </c>
    </row>
    <row r="281" spans="1:12">
      <c r="B281" s="31" t="s">
        <v>24</v>
      </c>
      <c r="D281" s="41" t="s">
        <v>66</v>
      </c>
      <c r="E281" s="41" t="s">
        <v>67</v>
      </c>
      <c r="F281" s="41" t="s">
        <v>68</v>
      </c>
      <c r="G281" s="35"/>
      <c r="H281" s="36">
        <f>IF(ISNUMBER(C281),C281/VLOOKUP($B281,Ingredients!$A$1:$D$66,2,FALSE),IF(RIGHT(C281,1)="r",LEFT(C281,1)/VLOOKUP($B281,Ingredients!$A$1:$D$66,2,FALSE),IF(RIGHT(C281,1)="b",LEFT(C281,1)/VLOOKUP($B281,Ingredients!$A$1:$D$66,3,FALSE),IF(RIGHT(C281,1)="g",LEFT(C281,1)/VLOOKUP($B281,Ingredients!$A$1:$D$66,4,FALSE)))))*C278</f>
        <v>0</v>
      </c>
      <c r="I281" s="36">
        <f>IF(ISNUMBER(D281),D281/VLOOKUP($B281,Ingredients!$A$1:$D$66,2,FALSE),IF(RIGHT(D281,1)="r",LEFT(D281,1)/VLOOKUP($B281,Ingredients!$A$1:$D$66,2,FALSE),IF(RIGHT(D281,1)="b",LEFT(D281,1)/VLOOKUP($B281,Ingredients!$A$1:$D$66,3,FALSE),IF(RIGHT(D281,1)="g",LEFT(D281,1)/VLOOKUP($B281,Ingredients!$A$1:$D$66,4,FALSE)))))*D278</f>
        <v>0</v>
      </c>
      <c r="J281" s="36">
        <f>IF(ISNUMBER(E281),E281/VLOOKUP($B281,Ingredients!$A$1:$D$66,2,FALSE),IF(RIGHT(E281,1)="r",LEFT(E281,1)/VLOOKUP($B281,Ingredients!$A$1:$D$66,2,FALSE),IF(RIGHT(E281,1)="b",LEFT(E281,1)/VLOOKUP($B281,Ingredients!$A$1:$D$66,3,FALSE),IF(RIGHT(E281,1)="g",LEFT(E281,1)/VLOOKUP($B281,Ingredients!$A$1:$D$66,4,FALSE)))))*E278</f>
        <v>0</v>
      </c>
      <c r="K281" s="30">
        <f>IF(ISNUMBER(F281),F281/VLOOKUP($B281,Ingredients!$A$1:$D$66,2,FALSE),IF(RIGHT(F281,1)="r",LEFT(F281,1)/VLOOKUP($B281,Ingredients!$A$1:$D$66,2,FALSE),IF(RIGHT(F281,1)="b",LEFT(F281,1)/VLOOKUP($B281,Ingredients!$A$1:$D$66,3,FALSE),IF(RIGHT(F281,1)="g",LEFT(F281,1)/VLOOKUP($B281,Ingredients!$A$1:$D$66,4,FALSE)))))*F278</f>
        <v>0</v>
      </c>
      <c r="L281" s="30">
        <f t="shared" ref="L281:L316" si="20">SUM(H281:K281)</f>
        <v>0</v>
      </c>
    </row>
    <row r="282" spans="1:12">
      <c r="B282" s="31" t="s">
        <v>20</v>
      </c>
      <c r="D282" s="41" t="s">
        <v>65</v>
      </c>
      <c r="E282" s="41" t="s">
        <v>69</v>
      </c>
      <c r="F282" s="41" t="s">
        <v>70</v>
      </c>
      <c r="G282" s="35"/>
      <c r="H282" s="36">
        <f>IF(ISNUMBER(C282),C282/VLOOKUP($B282,Ingredients!$A$1:$D$66,2,FALSE),IF(RIGHT(C282,1)="r",LEFT(C282,1)/VLOOKUP($B282,Ingredients!$A$1:$D$66,2,FALSE),IF(RIGHT(C282,1)="b",LEFT(C282,1)/VLOOKUP($B282,Ingredients!$A$1:$D$66,3,FALSE),IF(RIGHT(C282,1)="g",LEFT(C282,1)/VLOOKUP($B282,Ingredients!$A$1:$D$66,4,FALSE)))))*C278</f>
        <v>0</v>
      </c>
      <c r="I282" s="36">
        <f>IF(ISNUMBER(D282),D282/VLOOKUP($B282,Ingredients!$A$1:$D$66,2,FALSE),IF(RIGHT(D282,1)="r",LEFT(D282,1)/VLOOKUP($B282,Ingredients!$A$1:$D$66,2,FALSE),IF(RIGHT(D282,1)="b",LEFT(D282,1)/VLOOKUP($B282,Ingredients!$A$1:$D$66,3,FALSE),IF(RIGHT(D282,1)="g",LEFT(D282,1)/VLOOKUP($B282,Ingredients!$A$1:$D$66,4,FALSE)))))*D278</f>
        <v>0</v>
      </c>
      <c r="J282" s="36">
        <f>IF(ISNUMBER(E282),E282/VLOOKUP($B282,Ingredients!$A$1:$D$66,2,FALSE),IF(RIGHT(E282,1)="r",LEFT(E282,1)/VLOOKUP($B282,Ingredients!$A$1:$D$66,2,FALSE),IF(RIGHT(E282,1)="b",LEFT(E282,1)/VLOOKUP($B282,Ingredients!$A$1:$D$66,3,FALSE),IF(RIGHT(E282,1)="g",LEFT(E282,1)/VLOOKUP($B282,Ingredients!$A$1:$D$66,4,FALSE)))))*E278</f>
        <v>0</v>
      </c>
      <c r="K282" s="30">
        <f>IF(ISNUMBER(F282),F282/VLOOKUP($B282,Ingredients!$A$1:$D$66,2,FALSE),IF(RIGHT(F282,1)="r",LEFT(F282,1)/VLOOKUP($B282,Ingredients!$A$1:$D$66,2,FALSE),IF(RIGHT(F282,1)="b",LEFT(F282,1)/VLOOKUP($B282,Ingredients!$A$1:$D$66,3,FALSE),IF(RIGHT(F282,1)="g",LEFT(F282,1)/VLOOKUP($B282,Ingredients!$A$1:$D$66,4,FALSE)))))*F278</f>
        <v>0</v>
      </c>
      <c r="L282" s="30">
        <f t="shared" si="20"/>
        <v>0</v>
      </c>
    </row>
    <row r="283" spans="1:12">
      <c r="B283" s="31" t="s">
        <v>23</v>
      </c>
      <c r="D283" s="41" t="s">
        <v>65</v>
      </c>
      <c r="E283" s="41" t="s">
        <v>69</v>
      </c>
      <c r="F283" s="41" t="s">
        <v>70</v>
      </c>
      <c r="G283" s="35"/>
      <c r="H283" s="36">
        <f>IF(ISNUMBER(C283),C283/VLOOKUP($B283,Ingredients!$A$1:$D$66,2,FALSE),IF(RIGHT(C283,1)="r",LEFT(C283,1)/VLOOKUP($B283,Ingredients!$A$1:$D$66,2,FALSE),IF(RIGHT(C283,1)="b",LEFT(C283,1)/VLOOKUP($B283,Ingredients!$A$1:$D$66,3,FALSE),IF(RIGHT(C283,1)="g",LEFT(C283,1)/VLOOKUP($B283,Ingredients!$A$1:$D$66,4,FALSE)))))*C278</f>
        <v>0</v>
      </c>
      <c r="I283" s="36">
        <f>IF(ISNUMBER(D283),D283/VLOOKUP($B283,Ingredients!$A$1:$D$66,2,FALSE),IF(RIGHT(D283,1)="r",LEFT(D283,1)/VLOOKUP($B283,Ingredients!$A$1:$D$66,2,FALSE),IF(RIGHT(D283,1)="b",LEFT(D283,1)/VLOOKUP($B283,Ingredients!$A$1:$D$66,3,FALSE),IF(RIGHT(D283,1)="g",LEFT(D283,1)/VLOOKUP($B283,Ingredients!$A$1:$D$66,4,FALSE)))))*D278</f>
        <v>0</v>
      </c>
      <c r="J283" s="36">
        <f>IF(ISNUMBER(E283),E283/VLOOKUP($B283,Ingredients!$A$1:$D$66,2,FALSE),IF(RIGHT(E283,1)="r",LEFT(E283,1)/VLOOKUP($B283,Ingredients!$A$1:$D$66,2,FALSE),IF(RIGHT(E283,1)="b",LEFT(E283,1)/VLOOKUP($B283,Ingredients!$A$1:$D$66,3,FALSE),IF(RIGHT(E283,1)="g",LEFT(E283,1)/VLOOKUP($B283,Ingredients!$A$1:$D$66,4,FALSE)))))*E278</f>
        <v>0</v>
      </c>
      <c r="K283" s="30">
        <f>IF(ISNUMBER(F283),F283/VLOOKUP($B283,Ingredients!$A$1:$D$66,2,FALSE),IF(RIGHT(F283,1)="r",LEFT(F283,1)/VLOOKUP($B283,Ingredients!$A$1:$D$66,2,FALSE),IF(RIGHT(F283,1)="b",LEFT(F283,1)/VLOOKUP($B283,Ingredients!$A$1:$D$66,3,FALSE),IF(RIGHT(F283,1)="g",LEFT(F283,1)/VLOOKUP($B283,Ingredients!$A$1:$D$66,4,FALSE)))))*F278</f>
        <v>0</v>
      </c>
      <c r="L283" s="30">
        <f t="shared" si="20"/>
        <v>0</v>
      </c>
    </row>
    <row r="284" spans="1:12">
      <c r="D284" s="41"/>
      <c r="E284" s="41"/>
      <c r="F284" s="41"/>
      <c r="G284" s="35"/>
      <c r="H284" s="37"/>
      <c r="I284" s="37"/>
      <c r="J284" s="37"/>
    </row>
    <row r="285" spans="1:12">
      <c r="A285" s="31" t="s">
        <v>29</v>
      </c>
      <c r="C285" s="33"/>
      <c r="D285" s="35">
        <f>VLOOKUP($A285,Worksheet!$B$7:$J$65,5,FALSE)</f>
        <v>0</v>
      </c>
      <c r="E285" s="35">
        <f>VLOOKUP($A285,Worksheet!$B$7:$J$65,7,FALSE)</f>
        <v>0</v>
      </c>
      <c r="F285" s="35">
        <f>VLOOKUP($A285,Worksheet!$B$7:$J$65,9,FALSE)</f>
        <v>0</v>
      </c>
      <c r="G285" s="35"/>
      <c r="H285" s="36"/>
      <c r="I285" s="36"/>
      <c r="J285" s="36"/>
    </row>
    <row r="286" spans="1:12">
      <c r="B286" s="31" t="s">
        <v>58</v>
      </c>
      <c r="D286" s="41">
        <v>8</v>
      </c>
      <c r="E286" s="41">
        <v>11</v>
      </c>
      <c r="F286" s="41">
        <v>15</v>
      </c>
      <c r="G286" s="35"/>
      <c r="H286" s="36">
        <f>IF(ISNUMBER(C286),C286/VLOOKUP($B286,Ingredients!$A$1:$D$66,2,FALSE),IF(RIGHT(C286,1)="r",LEFT(C286,1)/VLOOKUP($B286,Ingredients!$A$1:$D$66,2,FALSE),IF(RIGHT(C286,1)="b",LEFT(C286,1)/VLOOKUP($B286,Ingredients!$A$1:$D$66,3,FALSE),IF(RIGHT(C286,1)="g",LEFT(C286,1)/VLOOKUP($B286,Ingredients!$A$1:$D$66,4,FALSE)))))*C285</f>
        <v>0</v>
      </c>
      <c r="I286" s="36">
        <f>IF(ISNUMBER(D286),D286/VLOOKUP($B286,Ingredients!$A$1:$D$66,2,FALSE),IF(RIGHT(D286,1)="r",LEFT(D286,1)/VLOOKUP($B286,Ingredients!$A$1:$D$66,2,FALSE),IF(RIGHT(D286,1)="b",LEFT(D286,1)/VLOOKUP($B286,Ingredients!$A$1:$D$66,3,FALSE),IF(RIGHT(D286,1)="g",LEFT(D286,1)/VLOOKUP($B286,Ingredients!$A$1:$D$66,4,FALSE)))))*D285</f>
        <v>0</v>
      </c>
      <c r="J286" s="36">
        <f>IF(ISNUMBER(E286),E286/VLOOKUP($B286,Ingredients!$A$1:$D$66,2,FALSE),IF(RIGHT(E286,1)="r",LEFT(E286,1)/VLOOKUP($B286,Ingredients!$A$1:$D$66,2,FALSE),IF(RIGHT(E286,1)="b",LEFT(E286,1)/VLOOKUP($B286,Ingredients!$A$1:$D$66,3,FALSE),IF(RIGHT(E286,1)="g",LEFT(E286,1)/VLOOKUP($B286,Ingredients!$A$1:$D$66,4,FALSE)))))*E285</f>
        <v>0</v>
      </c>
      <c r="K286" s="30">
        <f>IF(ISNUMBER(F286),F286/VLOOKUP($B286,Ingredients!$A$1:$D$66,2,FALSE),IF(RIGHT(F286,1)="r",LEFT(F286,1)/VLOOKUP($B286,Ingredients!$A$1:$D$66,2,FALSE),IF(RIGHT(F286,1)="b",LEFT(F286,1)/VLOOKUP($B286,Ingredients!$A$1:$D$66,3,FALSE),IF(RIGHT(F286,1)="g",LEFT(F286,1)/VLOOKUP($B286,Ingredients!$A$1:$D$66,4,FALSE)))))*F285</f>
        <v>0</v>
      </c>
      <c r="L286" s="30">
        <f t="shared" si="20"/>
        <v>0</v>
      </c>
    </row>
    <row r="287" spans="1:12">
      <c r="B287" s="31" t="s">
        <v>13</v>
      </c>
      <c r="D287" s="41" t="s">
        <v>66</v>
      </c>
      <c r="E287" s="41" t="s">
        <v>67</v>
      </c>
      <c r="F287" s="41" t="s">
        <v>68</v>
      </c>
      <c r="G287" s="35"/>
      <c r="H287" s="36">
        <f>IF(ISNUMBER(C287),C287/VLOOKUP($B287,Ingredients!$A$1:$D$66,2,FALSE),IF(RIGHT(C287,1)="r",LEFT(C287,1)/VLOOKUP($B287,Ingredients!$A$1:$D$66,2,FALSE),IF(RIGHT(C287,1)="b",LEFT(C287,1)/VLOOKUP($B287,Ingredients!$A$1:$D$66,3,FALSE),IF(RIGHT(C287,1)="g",LEFT(C287,1)/VLOOKUP($B287,Ingredients!$A$1:$D$66,4,FALSE)))))*C285</f>
        <v>0</v>
      </c>
      <c r="I287" s="36">
        <f>IF(ISNUMBER(D287),D287/VLOOKUP($B287,Ingredients!$A$1:$D$66,2,FALSE),IF(RIGHT(D287,1)="r",LEFT(D287,1)/VLOOKUP($B287,Ingredients!$A$1:$D$66,2,FALSE),IF(RIGHT(D287,1)="b",LEFT(D287,1)/VLOOKUP($B287,Ingredients!$A$1:$D$66,3,FALSE),IF(RIGHT(D287,1)="g",LEFT(D287,1)/VLOOKUP($B287,Ingredients!$A$1:$D$66,4,FALSE)))))*D285</f>
        <v>0</v>
      </c>
      <c r="J287" s="36">
        <f>IF(ISNUMBER(E287),E287/VLOOKUP($B287,Ingredients!$A$1:$D$66,2,FALSE),IF(RIGHT(E287,1)="r",LEFT(E287,1)/VLOOKUP($B287,Ingredients!$A$1:$D$66,2,FALSE),IF(RIGHT(E287,1)="b",LEFT(E287,1)/VLOOKUP($B287,Ingredients!$A$1:$D$66,3,FALSE),IF(RIGHT(E287,1)="g",LEFT(E287,1)/VLOOKUP($B287,Ingredients!$A$1:$D$66,4,FALSE)))))*E285</f>
        <v>0</v>
      </c>
      <c r="K287" s="30">
        <f>IF(ISNUMBER(F287),F287/VLOOKUP($B287,Ingredients!$A$1:$D$66,2,FALSE),IF(RIGHT(F287,1)="r",LEFT(F287,1)/VLOOKUP($B287,Ingredients!$A$1:$D$66,2,FALSE),IF(RIGHT(F287,1)="b",LEFT(F287,1)/VLOOKUP($B287,Ingredients!$A$1:$D$66,3,FALSE),IF(RIGHT(F287,1)="g",LEFT(F287,1)/VLOOKUP($B287,Ingredients!$A$1:$D$66,4,FALSE)))))*F285</f>
        <v>0</v>
      </c>
      <c r="L287" s="30">
        <f t="shared" si="20"/>
        <v>0</v>
      </c>
    </row>
    <row r="288" spans="1:12">
      <c r="B288" s="31" t="s">
        <v>24</v>
      </c>
      <c r="D288" s="41" t="s">
        <v>66</v>
      </c>
      <c r="E288" s="41" t="s">
        <v>67</v>
      </c>
      <c r="F288" s="41" t="s">
        <v>68</v>
      </c>
      <c r="G288" s="35"/>
      <c r="H288" s="36">
        <f>IF(ISNUMBER(C288),C288/VLOOKUP($B288,Ingredients!$A$1:$D$66,2,FALSE),IF(RIGHT(C288,1)="r",LEFT(C288,1)/VLOOKUP($B288,Ingredients!$A$1:$D$66,2,FALSE),IF(RIGHT(C288,1)="b",LEFT(C288,1)/VLOOKUP($B288,Ingredients!$A$1:$D$66,3,FALSE),IF(RIGHT(C288,1)="g",LEFT(C288,1)/VLOOKUP($B288,Ingredients!$A$1:$D$66,4,FALSE)))))*C285</f>
        <v>0</v>
      </c>
      <c r="I288" s="36">
        <f>IF(ISNUMBER(D288),D288/VLOOKUP($B288,Ingredients!$A$1:$D$66,2,FALSE),IF(RIGHT(D288,1)="r",LEFT(D288,1)/VLOOKUP($B288,Ingredients!$A$1:$D$66,2,FALSE),IF(RIGHT(D288,1)="b",LEFT(D288,1)/VLOOKUP($B288,Ingredients!$A$1:$D$66,3,FALSE),IF(RIGHT(D288,1)="g",LEFT(D288,1)/VLOOKUP($B288,Ingredients!$A$1:$D$66,4,FALSE)))))*D285</f>
        <v>0</v>
      </c>
      <c r="J288" s="36">
        <f>IF(ISNUMBER(E288),E288/VLOOKUP($B288,Ingredients!$A$1:$D$66,2,FALSE),IF(RIGHT(E288,1)="r",LEFT(E288,1)/VLOOKUP($B288,Ingredients!$A$1:$D$66,2,FALSE),IF(RIGHT(E288,1)="b",LEFT(E288,1)/VLOOKUP($B288,Ingredients!$A$1:$D$66,3,FALSE),IF(RIGHT(E288,1)="g",LEFT(E288,1)/VLOOKUP($B288,Ingredients!$A$1:$D$66,4,FALSE)))))*E285</f>
        <v>0</v>
      </c>
      <c r="K288" s="30">
        <f>IF(ISNUMBER(F288),F288/VLOOKUP($B288,Ingredients!$A$1:$D$66,2,FALSE),IF(RIGHT(F288,1)="r",LEFT(F288,1)/VLOOKUP($B288,Ingredients!$A$1:$D$66,2,FALSE),IF(RIGHT(F288,1)="b",LEFT(F288,1)/VLOOKUP($B288,Ingredients!$A$1:$D$66,3,FALSE),IF(RIGHT(F288,1)="g",LEFT(F288,1)/VLOOKUP($B288,Ingredients!$A$1:$D$66,4,FALSE)))))*F285</f>
        <v>0</v>
      </c>
      <c r="L288" s="30">
        <f t="shared" si="20"/>
        <v>0</v>
      </c>
    </row>
    <row r="289" spans="1:12">
      <c r="B289" s="31" t="s">
        <v>22</v>
      </c>
      <c r="D289" s="41" t="s">
        <v>65</v>
      </c>
      <c r="E289" s="41" t="s">
        <v>69</v>
      </c>
      <c r="F289" s="41" t="s">
        <v>70</v>
      </c>
      <c r="G289" s="35"/>
      <c r="H289" s="36">
        <f>IF(ISNUMBER(C289),C289/VLOOKUP($B289,Ingredients!$A$1:$D$66,2,FALSE),IF(RIGHT(C289,1)="r",LEFT(C289,1)/VLOOKUP($B289,Ingredients!$A$1:$D$66,2,FALSE),IF(RIGHT(C289,1)="b",LEFT(C289,1)/VLOOKUP($B289,Ingredients!$A$1:$D$66,3,FALSE),IF(RIGHT(C289,1)="g",LEFT(C289,1)/VLOOKUP($B289,Ingredients!$A$1:$D$66,4,FALSE)))))*C285</f>
        <v>0</v>
      </c>
      <c r="I289" s="36">
        <f>IF(ISNUMBER(D289),D289/VLOOKUP($B289,Ingredients!$A$1:$D$66,2,FALSE),IF(RIGHT(D289,1)="r",LEFT(D289,1)/VLOOKUP($B289,Ingredients!$A$1:$D$66,2,FALSE),IF(RIGHT(D289,1)="b",LEFT(D289,1)/VLOOKUP($B289,Ingredients!$A$1:$D$66,3,FALSE),IF(RIGHT(D289,1)="g",LEFT(D289,1)/VLOOKUP($B289,Ingredients!$A$1:$D$66,4,FALSE)))))*D285</f>
        <v>0</v>
      </c>
      <c r="J289" s="36">
        <f>IF(ISNUMBER(E289),E289/VLOOKUP($B289,Ingredients!$A$1:$D$66,2,FALSE),IF(RIGHT(E289,1)="r",LEFT(E289,1)/VLOOKUP($B289,Ingredients!$A$1:$D$66,2,FALSE),IF(RIGHT(E289,1)="b",LEFT(E289,1)/VLOOKUP($B289,Ingredients!$A$1:$D$66,3,FALSE),IF(RIGHT(E289,1)="g",LEFT(E289,1)/VLOOKUP($B289,Ingredients!$A$1:$D$66,4,FALSE)))))*E285</f>
        <v>0</v>
      </c>
      <c r="K289" s="30">
        <f>IF(ISNUMBER(F289),F289/VLOOKUP($B289,Ingredients!$A$1:$D$66,2,FALSE),IF(RIGHT(F289,1)="r",LEFT(F289,1)/VLOOKUP($B289,Ingredients!$A$1:$D$66,2,FALSE),IF(RIGHT(F289,1)="b",LEFT(F289,1)/VLOOKUP($B289,Ingredients!$A$1:$D$66,3,FALSE),IF(RIGHT(F289,1)="g",LEFT(F289,1)/VLOOKUP($B289,Ingredients!$A$1:$D$66,4,FALSE)))))*F285</f>
        <v>0</v>
      </c>
      <c r="L289" s="30">
        <f t="shared" si="20"/>
        <v>0</v>
      </c>
    </row>
    <row r="290" spans="1:12">
      <c r="D290" s="41"/>
      <c r="E290" s="41"/>
      <c r="F290" s="41"/>
      <c r="G290" s="35"/>
      <c r="H290" s="37"/>
      <c r="I290" s="37"/>
      <c r="J290" s="37"/>
    </row>
    <row r="291" spans="1:12">
      <c r="A291" s="31" t="s">
        <v>102</v>
      </c>
      <c r="C291" s="33"/>
      <c r="D291" s="35">
        <f>VLOOKUP($A291,Worksheet!$B$7:$J$65,5,FALSE)</f>
        <v>0</v>
      </c>
      <c r="E291" s="35">
        <f>VLOOKUP($A291,Worksheet!$B$7:$J$65,7,FALSE)</f>
        <v>0</v>
      </c>
      <c r="F291" s="35">
        <f>VLOOKUP($A291,Worksheet!$B$7:$J$65,9,FALSE)</f>
        <v>0</v>
      </c>
      <c r="G291" s="35"/>
      <c r="H291" s="36"/>
      <c r="I291" s="36"/>
      <c r="J291" s="36"/>
    </row>
    <row r="292" spans="1:12">
      <c r="B292" s="31" t="s">
        <v>58</v>
      </c>
      <c r="D292" s="41">
        <v>5</v>
      </c>
      <c r="E292" s="41">
        <v>7</v>
      </c>
      <c r="F292" s="41">
        <v>8</v>
      </c>
      <c r="G292" s="35"/>
      <c r="H292" s="36">
        <f>IF(ISNUMBER(C292),C292/VLOOKUP($B292,Ingredients!$A$1:$D$66,2,FALSE),IF(RIGHT(C292,1)="r",LEFT(C292,1)/VLOOKUP($B292,Ingredients!$A$1:$D$66,2,FALSE),IF(RIGHT(C292,1)="b",LEFT(C292,1)/VLOOKUP($B292,Ingredients!$A$1:$D$66,3,FALSE),IF(RIGHT(C292,1)="g",LEFT(C292,1)/VLOOKUP($B292,Ingredients!$A$1:$D$66,4,FALSE)))))*C291</f>
        <v>0</v>
      </c>
      <c r="I292" s="36">
        <f>IF(ISNUMBER(D292),D292/VLOOKUP($B292,Ingredients!$A$1:$D$66,2,FALSE),IF(RIGHT(D292,1)="r",LEFT(D292,1)/VLOOKUP($B292,Ingredients!$A$1:$D$66,2,FALSE),IF(RIGHT(D292,1)="b",LEFT(D292,1)/VLOOKUP($B292,Ingredients!$A$1:$D$66,3,FALSE),IF(RIGHT(D292,1)="g",LEFT(D292,1)/VLOOKUP($B292,Ingredients!$A$1:$D$66,4,FALSE)))))*D291</f>
        <v>0</v>
      </c>
      <c r="J292" s="36">
        <f>IF(ISNUMBER(E292),E292/VLOOKUP($B292,Ingredients!$A$1:$D$66,2,FALSE),IF(RIGHT(E292,1)="r",LEFT(E292,1)/VLOOKUP($B292,Ingredients!$A$1:$D$66,2,FALSE),IF(RIGHT(E292,1)="b",LEFT(E292,1)/VLOOKUP($B292,Ingredients!$A$1:$D$66,3,FALSE),IF(RIGHT(E292,1)="g",LEFT(E292,1)/VLOOKUP($B292,Ingredients!$A$1:$D$66,4,FALSE)))))*E291</f>
        <v>0</v>
      </c>
      <c r="K292" s="30">
        <f>IF(ISNUMBER(F292),F292/VLOOKUP($B292,Ingredients!$A$1:$D$66,2,FALSE),IF(RIGHT(F292,1)="r",LEFT(F292,1)/VLOOKUP($B292,Ingredients!$A$1:$D$66,2,FALSE),IF(RIGHT(F292,1)="b",LEFT(F292,1)/VLOOKUP($B292,Ingredients!$A$1:$D$66,3,FALSE),IF(RIGHT(F292,1)="g",LEFT(F292,1)/VLOOKUP($B292,Ingredients!$A$1:$D$66,4,FALSE)))))*F291</f>
        <v>0</v>
      </c>
      <c r="L292" s="30">
        <f t="shared" si="20"/>
        <v>0</v>
      </c>
    </row>
    <row r="293" spans="1:12">
      <c r="B293" s="31" t="s">
        <v>11</v>
      </c>
      <c r="D293" s="41">
        <v>3</v>
      </c>
      <c r="E293" s="41">
        <v>4</v>
      </c>
      <c r="F293" s="41">
        <v>6</v>
      </c>
      <c r="G293" s="35"/>
      <c r="H293" s="36">
        <f>IF(ISNUMBER(C293),C293/VLOOKUP($B293,Ingredients!$A$1:$D$66,2,FALSE),IF(RIGHT(C293,1)="r",LEFT(C293,1)/VLOOKUP($B293,Ingredients!$A$1:$D$66,2,FALSE),IF(RIGHT(C293,1)="b",LEFT(C293,1)/VLOOKUP($B293,Ingredients!$A$1:$D$66,3,FALSE),IF(RIGHT(C293,1)="g",LEFT(C293,1)/VLOOKUP($B293,Ingredients!$A$1:$D$66,4,FALSE)))))*C291</f>
        <v>0</v>
      </c>
      <c r="I293" s="36">
        <f>IF(ISNUMBER(D293),D293/VLOOKUP($B293,Ingredients!$A$1:$D$66,2,FALSE),IF(RIGHT(D293,1)="r",LEFT(D293,1)/VLOOKUP($B293,Ingredients!$A$1:$D$66,2,FALSE),IF(RIGHT(D293,1)="b",LEFT(D293,1)/VLOOKUP($B293,Ingredients!$A$1:$D$66,3,FALSE),IF(RIGHT(D293,1)="g",LEFT(D293,1)/VLOOKUP($B293,Ingredients!$A$1:$D$66,4,FALSE)))))*D291</f>
        <v>0</v>
      </c>
      <c r="J293" s="36">
        <f>IF(ISNUMBER(E293),E293/VLOOKUP($B293,Ingredients!$A$1:$D$66,2,FALSE),IF(RIGHT(E293,1)="r",LEFT(E293,1)/VLOOKUP($B293,Ingredients!$A$1:$D$66,2,FALSE),IF(RIGHT(E293,1)="b",LEFT(E293,1)/VLOOKUP($B293,Ingredients!$A$1:$D$66,3,FALSE),IF(RIGHT(E293,1)="g",LEFT(E293,1)/VLOOKUP($B293,Ingredients!$A$1:$D$66,4,FALSE)))))*E291</f>
        <v>0</v>
      </c>
      <c r="K293" s="30">
        <f>IF(ISNUMBER(F293),F293/VLOOKUP($B293,Ingredients!$A$1:$D$66,2,FALSE),IF(RIGHT(F293,1)="r",LEFT(F293,1)/VLOOKUP($B293,Ingredients!$A$1:$D$66,2,FALSE),IF(RIGHT(F293,1)="b",LEFT(F293,1)/VLOOKUP($B293,Ingredients!$A$1:$D$66,3,FALSE),IF(RIGHT(F293,1)="g",LEFT(F293,1)/VLOOKUP($B293,Ingredients!$A$1:$D$66,4,FALSE)))))*F291</f>
        <v>0</v>
      </c>
      <c r="L293" s="30">
        <f t="shared" si="20"/>
        <v>0</v>
      </c>
    </row>
    <row r="294" spans="1:12">
      <c r="B294" s="31" t="s">
        <v>24</v>
      </c>
      <c r="D294" s="41" t="s">
        <v>66</v>
      </c>
      <c r="E294" s="41" t="s">
        <v>67</v>
      </c>
      <c r="F294" s="41" t="s">
        <v>68</v>
      </c>
      <c r="G294" s="35"/>
      <c r="H294" s="36">
        <f>IF(ISNUMBER(C294),C294/VLOOKUP($B294,Ingredients!$A$1:$D$66,2,FALSE),IF(RIGHT(C294,1)="r",LEFT(C294,1)/VLOOKUP($B294,Ingredients!$A$1:$D$66,2,FALSE),IF(RIGHT(C294,1)="b",LEFT(C294,1)/VLOOKUP($B294,Ingredients!$A$1:$D$66,3,FALSE),IF(RIGHT(C294,1)="g",LEFT(C294,1)/VLOOKUP($B294,Ingredients!$A$1:$D$66,4,FALSE)))))*C291</f>
        <v>0</v>
      </c>
      <c r="I294" s="36">
        <f>IF(ISNUMBER(D294),D294/VLOOKUP($B294,Ingredients!$A$1:$D$66,2,FALSE),IF(RIGHT(D294,1)="r",LEFT(D294,1)/VLOOKUP($B294,Ingredients!$A$1:$D$66,2,FALSE),IF(RIGHT(D294,1)="b",LEFT(D294,1)/VLOOKUP($B294,Ingredients!$A$1:$D$66,3,FALSE),IF(RIGHT(D294,1)="g",LEFT(D294,1)/VLOOKUP($B294,Ingredients!$A$1:$D$66,4,FALSE)))))*D291</f>
        <v>0</v>
      </c>
      <c r="J294" s="36">
        <f>IF(ISNUMBER(E294),E294/VLOOKUP($B294,Ingredients!$A$1:$D$66,2,FALSE),IF(RIGHT(E294,1)="r",LEFT(E294,1)/VLOOKUP($B294,Ingredients!$A$1:$D$66,2,FALSE),IF(RIGHT(E294,1)="b",LEFT(E294,1)/VLOOKUP($B294,Ingredients!$A$1:$D$66,3,FALSE),IF(RIGHT(E294,1)="g",LEFT(E294,1)/VLOOKUP($B294,Ingredients!$A$1:$D$66,4,FALSE)))))*E291</f>
        <v>0</v>
      </c>
      <c r="K294" s="30">
        <f>IF(ISNUMBER(F294),F294/VLOOKUP($B294,Ingredients!$A$1:$D$66,2,FALSE),IF(RIGHT(F294,1)="r",LEFT(F294,1)/VLOOKUP($B294,Ingredients!$A$1:$D$66,2,FALSE),IF(RIGHT(F294,1)="b",LEFT(F294,1)/VLOOKUP($B294,Ingredients!$A$1:$D$66,3,FALSE),IF(RIGHT(F294,1)="g",LEFT(F294,1)/VLOOKUP($B294,Ingredients!$A$1:$D$66,4,FALSE)))))*F291</f>
        <v>0</v>
      </c>
      <c r="L294" s="30">
        <f t="shared" si="20"/>
        <v>0</v>
      </c>
    </row>
    <row r="295" spans="1:12">
      <c r="B295" s="31" t="s">
        <v>22</v>
      </c>
      <c r="D295" s="41" t="s">
        <v>65</v>
      </c>
      <c r="E295" s="41" t="s">
        <v>69</v>
      </c>
      <c r="F295" s="41" t="s">
        <v>70</v>
      </c>
      <c r="G295" s="35"/>
      <c r="H295" s="36">
        <f>IF(ISNUMBER(C295),C295/VLOOKUP($B295,Ingredients!$A$1:$D$66,2,FALSE),IF(RIGHT(C295,1)="r",LEFT(C295,1)/VLOOKUP($B295,Ingredients!$A$1:$D$66,2,FALSE),IF(RIGHT(C295,1)="b",LEFT(C295,1)/VLOOKUP($B295,Ingredients!$A$1:$D$66,3,FALSE),IF(RIGHT(C295,1)="g",LEFT(C295,1)/VLOOKUP($B295,Ingredients!$A$1:$D$66,4,FALSE)))))*C291</f>
        <v>0</v>
      </c>
      <c r="I295" s="36">
        <f>IF(ISNUMBER(D295),D295/VLOOKUP($B295,Ingredients!$A$1:$D$66,2,FALSE),IF(RIGHT(D295,1)="r",LEFT(D295,1)/VLOOKUP($B295,Ingredients!$A$1:$D$66,2,FALSE),IF(RIGHT(D295,1)="b",LEFT(D295,1)/VLOOKUP($B295,Ingredients!$A$1:$D$66,3,FALSE),IF(RIGHT(D295,1)="g",LEFT(D295,1)/VLOOKUP($B295,Ingredients!$A$1:$D$66,4,FALSE)))))*D291</f>
        <v>0</v>
      </c>
      <c r="J295" s="36">
        <f>IF(ISNUMBER(E295),E295/VLOOKUP($B295,Ingredients!$A$1:$D$66,2,FALSE),IF(RIGHT(E295,1)="r",LEFT(E295,1)/VLOOKUP($B295,Ingredients!$A$1:$D$66,2,FALSE),IF(RIGHT(E295,1)="b",LEFT(E295,1)/VLOOKUP($B295,Ingredients!$A$1:$D$66,3,FALSE),IF(RIGHT(E295,1)="g",LEFT(E295,1)/VLOOKUP($B295,Ingredients!$A$1:$D$66,4,FALSE)))))*E291</f>
        <v>0</v>
      </c>
      <c r="K295" s="30">
        <f>IF(ISNUMBER(F295),F295/VLOOKUP($B295,Ingredients!$A$1:$D$66,2,FALSE),IF(RIGHT(F295,1)="r",LEFT(F295,1)/VLOOKUP($B295,Ingredients!$A$1:$D$66,2,FALSE),IF(RIGHT(F295,1)="b",LEFT(F295,1)/VLOOKUP($B295,Ingredients!$A$1:$D$66,3,FALSE),IF(RIGHT(F295,1)="g",LEFT(F295,1)/VLOOKUP($B295,Ingredients!$A$1:$D$66,4,FALSE)))))*F291</f>
        <v>0</v>
      </c>
      <c r="L295" s="30">
        <f t="shared" si="20"/>
        <v>0</v>
      </c>
    </row>
    <row r="296" spans="1:12">
      <c r="D296" s="41"/>
      <c r="E296" s="41"/>
      <c r="F296" s="41"/>
      <c r="G296" s="35"/>
      <c r="H296" s="37"/>
      <c r="I296" s="37"/>
      <c r="J296" s="37"/>
    </row>
    <row r="297" spans="1:12">
      <c r="A297" s="31" t="s">
        <v>33</v>
      </c>
      <c r="C297" s="33"/>
      <c r="D297" s="35">
        <f>VLOOKUP($A297,Worksheet!$B$7:$J$65,5,FALSE)</f>
        <v>0</v>
      </c>
      <c r="E297" s="35">
        <f>VLOOKUP($A297,Worksheet!$B$7:$J$65,7,FALSE)</f>
        <v>0</v>
      </c>
      <c r="F297" s="35">
        <f>VLOOKUP($A297,Worksheet!$B$7:$J$65,9,FALSE)</f>
        <v>0</v>
      </c>
      <c r="G297" s="35"/>
      <c r="H297" s="36"/>
      <c r="I297" s="36"/>
      <c r="J297" s="36"/>
    </row>
    <row r="298" spans="1:12">
      <c r="B298" s="31" t="s">
        <v>37</v>
      </c>
      <c r="C298" s="41"/>
      <c r="D298" s="41">
        <v>8</v>
      </c>
      <c r="E298" s="41">
        <v>12</v>
      </c>
      <c r="F298" s="41">
        <v>14</v>
      </c>
      <c r="G298" s="35"/>
      <c r="H298" s="36">
        <f>IF(ISNUMBER(C298),C298/VLOOKUP($B298,Ingredients!$A$1:$D$66,2,FALSE),IF(RIGHT(C298,1)="r",LEFT(C298,1)/VLOOKUP($B298,Ingredients!$A$1:$D$66,2,FALSE),IF(RIGHT(C298,1)="b",LEFT(C298,1)/VLOOKUP($B298,Ingredients!$A$1:$D$66,3,FALSE),IF(RIGHT(C298,1)="g",LEFT(C298,1)/VLOOKUP($B298,Ingredients!$A$1:$D$66,4,FALSE)))))*C297</f>
        <v>0</v>
      </c>
      <c r="I298" s="36">
        <f>IF(ISNUMBER(D298),D298/VLOOKUP($B298,Ingredients!$A$1:$D$66,2,FALSE),IF(RIGHT(D298,1)="r",LEFT(D298,1)/VLOOKUP($B298,Ingredients!$A$1:$D$66,2,FALSE),IF(RIGHT(D298,1)="b",LEFT(D298,1)/VLOOKUP($B298,Ingredients!$A$1:$D$66,3,FALSE),IF(RIGHT(D298,1)="g",LEFT(D298,1)/VLOOKUP($B298,Ingredients!$A$1:$D$66,4,FALSE)))))*D297</f>
        <v>0</v>
      </c>
      <c r="J298" s="36">
        <f>IF(ISNUMBER(E298),E298/VLOOKUP($B298,Ingredients!$A$1:$D$66,2,FALSE),IF(RIGHT(E298,1)="r",LEFT(E298,1)/VLOOKUP($B298,Ingredients!$A$1:$D$66,2,FALSE),IF(RIGHT(E298,1)="b",LEFT(E298,1)/VLOOKUP($B298,Ingredients!$A$1:$D$66,3,FALSE),IF(RIGHT(E298,1)="g",LEFT(E298,1)/VLOOKUP($B298,Ingredients!$A$1:$D$66,4,FALSE)))))*E297</f>
        <v>0</v>
      </c>
      <c r="K298" s="30">
        <f>IF(ISNUMBER(F298),F298/VLOOKUP($B298,Ingredients!$A$1:$D$66,2,FALSE),IF(RIGHT(F298,1)="r",LEFT(F298,1)/VLOOKUP($B298,Ingredients!$A$1:$D$66,2,FALSE),IF(RIGHT(F298,1)="b",LEFT(F298,1)/VLOOKUP($B298,Ingredients!$A$1:$D$66,3,FALSE),IF(RIGHT(F298,1)="g",LEFT(F298,1)/VLOOKUP($B298,Ingredients!$A$1:$D$66,4,FALSE)))))*F297</f>
        <v>0</v>
      </c>
      <c r="L298" s="30">
        <f t="shared" si="20"/>
        <v>0</v>
      </c>
    </row>
    <row r="299" spans="1:12">
      <c r="B299" s="31" t="s">
        <v>24</v>
      </c>
      <c r="C299" s="41"/>
      <c r="D299" s="41" t="s">
        <v>88</v>
      </c>
      <c r="E299" s="41" t="s">
        <v>90</v>
      </c>
      <c r="F299" s="41" t="s">
        <v>89</v>
      </c>
      <c r="G299" s="35"/>
      <c r="H299" s="36">
        <f>IF(ISNUMBER(C299),C299/VLOOKUP($B299,Ingredients!$A$1:$D$66,2,FALSE),IF(RIGHT(C299,1)="r",LEFT(C299,1)/VLOOKUP($B299,Ingredients!$A$1:$D$66,2,FALSE),IF(RIGHT(C299,1)="b",LEFT(C299,1)/VLOOKUP($B299,Ingredients!$A$1:$D$66,3,FALSE),IF(RIGHT(C299,1)="g",LEFT(C299,1)/VLOOKUP($B299,Ingredients!$A$1:$D$66,4,FALSE)))))*C297</f>
        <v>0</v>
      </c>
      <c r="I299" s="36">
        <f>IF(ISNUMBER(D299),D299/VLOOKUP($B299,Ingredients!$A$1:$D$66,2,FALSE),IF(RIGHT(D299,1)="r",LEFT(D299,1)/VLOOKUP($B299,Ingredients!$A$1:$D$66,2,FALSE),IF(RIGHT(D299,1)="b",LEFT(D299,1)/VLOOKUP($B299,Ingredients!$A$1:$D$66,3,FALSE),IF(RIGHT(D299,1)="g",LEFT(D299,1)/VLOOKUP($B299,Ingredients!$A$1:$D$66,4,FALSE)))))*D297</f>
        <v>0</v>
      </c>
      <c r="J299" s="36">
        <f>IF(ISNUMBER(E299),E299/VLOOKUP($B299,Ingredients!$A$1:$D$66,2,FALSE),IF(RIGHT(E299,1)="r",LEFT(E299,1)/VLOOKUP($B299,Ingredients!$A$1:$D$66,2,FALSE),IF(RIGHT(E299,1)="b",LEFT(E299,1)/VLOOKUP($B299,Ingredients!$A$1:$D$66,3,FALSE),IF(RIGHT(E299,1)="g",LEFT(E299,1)/VLOOKUP($B299,Ingredients!$A$1:$D$66,4,FALSE)))))*E297</f>
        <v>0</v>
      </c>
      <c r="K299" s="30">
        <f>IF(ISNUMBER(F299),F299/VLOOKUP($B299,Ingredients!$A$1:$D$66,2,FALSE),IF(RIGHT(F299,1)="r",LEFT(F299,1)/VLOOKUP($B299,Ingredients!$A$1:$D$66,2,FALSE),IF(RIGHT(F299,1)="b",LEFT(F299,1)/VLOOKUP($B299,Ingredients!$A$1:$D$66,3,FALSE),IF(RIGHT(F299,1)="g",LEFT(F299,1)/VLOOKUP($B299,Ingredients!$A$1:$D$66,4,FALSE)))))*F297</f>
        <v>0</v>
      </c>
      <c r="L299" s="30">
        <f t="shared" si="20"/>
        <v>0</v>
      </c>
    </row>
    <row r="300" spans="1:12">
      <c r="B300" s="31" t="s">
        <v>20</v>
      </c>
      <c r="C300" s="41"/>
      <c r="D300" s="41" t="s">
        <v>66</v>
      </c>
      <c r="E300" s="41" t="s">
        <v>67</v>
      </c>
      <c r="F300" s="41" t="s">
        <v>68</v>
      </c>
      <c r="G300" s="35"/>
      <c r="H300" s="36">
        <f>IF(ISNUMBER(C300),C300/VLOOKUP($B300,Ingredients!$A$1:$D$66,2,FALSE),IF(RIGHT(C300,1)="r",LEFT(C300,1)/VLOOKUP($B300,Ingredients!$A$1:$D$66,2,FALSE),IF(RIGHT(C300,1)="b",LEFT(C300,1)/VLOOKUP($B300,Ingredients!$A$1:$D$66,3,FALSE),IF(RIGHT(C300,1)="g",LEFT(C300,1)/VLOOKUP($B300,Ingredients!$A$1:$D$66,4,FALSE)))))*C297</f>
        <v>0</v>
      </c>
      <c r="I300" s="36">
        <f>IF(ISNUMBER(D300),D300/VLOOKUP($B300,Ingredients!$A$1:$D$66,2,FALSE),IF(RIGHT(D300,1)="r",LEFT(D300,1)/VLOOKUP($B300,Ingredients!$A$1:$D$66,2,FALSE),IF(RIGHT(D300,1)="b",LEFT(D300,1)/VLOOKUP($B300,Ingredients!$A$1:$D$66,3,FALSE),IF(RIGHT(D300,1)="g",LEFT(D300,1)/VLOOKUP($B300,Ingredients!$A$1:$D$66,4,FALSE)))))*D297</f>
        <v>0</v>
      </c>
      <c r="J300" s="36">
        <f>IF(ISNUMBER(E300),E300/VLOOKUP($B300,Ingredients!$A$1:$D$66,2,FALSE),IF(RIGHT(E300,1)="r",LEFT(E300,1)/VLOOKUP($B300,Ingredients!$A$1:$D$66,2,FALSE),IF(RIGHT(E300,1)="b",LEFT(E300,1)/VLOOKUP($B300,Ingredients!$A$1:$D$66,3,FALSE),IF(RIGHT(E300,1)="g",LEFT(E300,1)/VLOOKUP($B300,Ingredients!$A$1:$D$66,4,FALSE)))))*E297</f>
        <v>0</v>
      </c>
      <c r="K300" s="30">
        <f>IF(ISNUMBER(F300),F300/VLOOKUP($B300,Ingredients!$A$1:$D$66,2,FALSE),IF(RIGHT(F300,1)="r",LEFT(F300,1)/VLOOKUP($B300,Ingredients!$A$1:$D$66,2,FALSE),IF(RIGHT(F300,1)="b",LEFT(F300,1)/VLOOKUP($B300,Ingredients!$A$1:$D$66,3,FALSE),IF(RIGHT(F300,1)="g",LEFT(F300,1)/VLOOKUP($B300,Ingredients!$A$1:$D$66,4,FALSE)))))*F297</f>
        <v>0</v>
      </c>
      <c r="L300" s="30">
        <f t="shared" si="20"/>
        <v>0</v>
      </c>
    </row>
    <row r="301" spans="1:12">
      <c r="C301" s="41"/>
      <c r="D301" s="41"/>
      <c r="E301" s="41"/>
      <c r="F301" s="41"/>
      <c r="G301" s="35"/>
      <c r="H301" s="36"/>
      <c r="I301" s="36"/>
      <c r="J301" s="36"/>
      <c r="K301" s="30"/>
    </row>
    <row r="302" spans="1:12">
      <c r="A302" s="31" t="s">
        <v>139</v>
      </c>
      <c r="C302" s="35">
        <f>VLOOKUP($A302,Worksheet!$B$7:$J$65,3,FALSE)</f>
        <v>0</v>
      </c>
      <c r="D302" s="35">
        <f>VLOOKUP($A302,Worksheet!$B$7:$J$65,5,FALSE)</f>
        <v>0</v>
      </c>
      <c r="E302" s="35">
        <f>VLOOKUP($A302,Worksheet!$B$7:$J$65,7,FALSE)</f>
        <v>0</v>
      </c>
      <c r="F302" s="35"/>
      <c r="G302" s="35"/>
      <c r="H302" s="36"/>
      <c r="I302" s="36"/>
      <c r="J302" s="36"/>
      <c r="K302" s="30"/>
    </row>
    <row r="303" spans="1:12">
      <c r="B303" s="31" t="s">
        <v>155</v>
      </c>
      <c r="C303" s="41">
        <v>2</v>
      </c>
      <c r="D303" s="41">
        <v>3</v>
      </c>
      <c r="E303" s="41">
        <v>4</v>
      </c>
      <c r="F303" s="41"/>
      <c r="G303" s="35"/>
      <c r="H303" s="30">
        <f>IF(ISNUMBER(C303),C303/VLOOKUP($B303,Ingredients!$A$1:$D$66,2,FALSE),IF(RIGHT(C303,1)="r",LEFT(C303,1)/VLOOKUP($B303,Ingredients!$A$1:$D$66,2,FALSE),IF(RIGHT(C303,1)="b",LEFT(C303,1)/VLOOKUP($B303,Ingredients!$A$1:$D$66,3,FALSE),IF(RIGHT(C303,1)="g",LEFT(C303,1)/VLOOKUP($B303,Ingredients!$A$1:$D$66,4,FALSE)))))*C302</f>
        <v>0</v>
      </c>
      <c r="I303" s="30">
        <f>IF(ISNUMBER(D303),D303/VLOOKUP($B303,Ingredients!$A$1:$D$66,2,FALSE),IF(RIGHT(D303,1)="r",LEFT(D303,1)/VLOOKUP($B303,Ingredients!$A$1:$D$66,2,FALSE),IF(RIGHT(D303,1)="b",LEFT(D303,1)/VLOOKUP($B303,Ingredients!$A$1:$D$66,3,FALSE),IF(RIGHT(D303,1)="g",LEFT(D303,1)/VLOOKUP($B303,Ingredients!$A$1:$D$66,4,FALSE)))))*D302</f>
        <v>0</v>
      </c>
      <c r="J303" s="30">
        <f>IF(ISNUMBER(E303),E303/VLOOKUP($B303,Ingredients!$A$1:$D$66,2,FALSE),IF(RIGHT(E303,1)="r",LEFT(E303,1)/VLOOKUP($B303,Ingredients!$A$1:$D$66,2,FALSE),IF(RIGHT(E303,1)="b",LEFT(E303,1)/VLOOKUP($B303,Ingredients!$A$1:$D$66,3,FALSE),IF(RIGHT(E303,1)="g",LEFT(E303,1)/VLOOKUP($B303,Ingredients!$A$1:$D$66,4,FALSE)))))*E302</f>
        <v>0</v>
      </c>
      <c r="K303" s="30">
        <f>IF(ISNUMBER(F303),F303/VLOOKUP($B303,Ingredients!$A$1:$D$66,2,FALSE),IF(RIGHT(F303,1)="r",LEFT(F303,1)/VLOOKUP($B303,Ingredients!$A$1:$D$66,2,FALSE),IF(RIGHT(F303,1)="b",LEFT(F303,1)/VLOOKUP($B303,Ingredients!$A$1:$D$66,3,FALSE),IF(RIGHT(F303,1)="g",LEFT(F303,1)/VLOOKUP($B303,Ingredients!$A$1:$D$66,4,FALSE)))))*F302</f>
        <v>0</v>
      </c>
      <c r="L303" s="30">
        <f t="shared" ref="L303:L309" si="21">SUM(H303:K303)</f>
        <v>0</v>
      </c>
    </row>
    <row r="304" spans="1:12">
      <c r="B304" s="31" t="s">
        <v>10</v>
      </c>
      <c r="C304" s="41">
        <v>1</v>
      </c>
      <c r="D304" s="41">
        <v>1</v>
      </c>
      <c r="E304" s="41">
        <v>2</v>
      </c>
      <c r="F304" s="41"/>
      <c r="G304" s="35"/>
      <c r="H304" s="30">
        <f>IF(ISNUMBER(C304),C304/VLOOKUP($B304,Ingredients!$A$1:$D$66,2,FALSE),IF(RIGHT(C304,1)="r",LEFT(C304,1)/VLOOKUP($B304,Ingredients!$A$1:$D$66,2,FALSE),IF(RIGHT(C304,1)="b",LEFT(C304,1)/VLOOKUP($B304,Ingredients!$A$1:$D$66,3,FALSE),IF(RIGHT(C304,1)="g",LEFT(C304,1)/VLOOKUP($B304,Ingredients!$A$1:$D$66,4,FALSE)))))*C302</f>
        <v>0</v>
      </c>
      <c r="I304" s="30">
        <f>IF(ISNUMBER(D304),D304/VLOOKUP($B304,Ingredients!$A$1:$D$66,2,FALSE),IF(RIGHT(D304,1)="r",LEFT(D304,1)/VLOOKUP($B304,Ingredients!$A$1:$D$66,2,FALSE),IF(RIGHT(D304,1)="b",LEFT(D304,1)/VLOOKUP($B304,Ingredients!$A$1:$D$66,3,FALSE),IF(RIGHT(D304,1)="g",LEFT(D304,1)/VLOOKUP($B304,Ingredients!$A$1:$D$66,4,FALSE)))))*D302</f>
        <v>0</v>
      </c>
      <c r="J304" s="30">
        <f>IF(ISNUMBER(E304),E304/VLOOKUP($B304,Ingredients!$A$1:$D$66,2,FALSE),IF(RIGHT(E304,1)="r",LEFT(E304,1)/VLOOKUP($B304,Ingredients!$A$1:$D$66,2,FALSE),IF(RIGHT(E304,1)="b",LEFT(E304,1)/VLOOKUP($B304,Ingredients!$A$1:$D$66,3,FALSE),IF(RIGHT(E304,1)="g",LEFT(E304,1)/VLOOKUP($B304,Ingredients!$A$1:$D$66,4,FALSE)))))*E302</f>
        <v>0</v>
      </c>
      <c r="K304" s="30">
        <f>IF(ISNUMBER(F304),F304/VLOOKUP($B304,Ingredients!$A$1:$D$66,2,FALSE),IF(RIGHT(F304,1)="r",LEFT(F304,1)/VLOOKUP($B304,Ingredients!$A$1:$D$66,2,FALSE),IF(RIGHT(F304,1)="b",LEFT(F304,1)/VLOOKUP($B304,Ingredients!$A$1:$D$66,3,FALSE),IF(RIGHT(F304,1)="g",LEFT(F304,1)/VLOOKUP($B304,Ingredients!$A$1:$D$66,4,FALSE)))))*F302</f>
        <v>0</v>
      </c>
      <c r="L304" s="30">
        <f t="shared" si="21"/>
        <v>0</v>
      </c>
    </row>
    <row r="305" spans="1:12">
      <c r="B305" s="31" t="s">
        <v>21</v>
      </c>
      <c r="C305" s="41" t="s">
        <v>66</v>
      </c>
      <c r="D305" s="41" t="s">
        <v>88</v>
      </c>
      <c r="E305" s="41" t="s">
        <v>90</v>
      </c>
      <c r="F305" s="41"/>
      <c r="G305" s="35"/>
      <c r="H305" s="30">
        <f>IF(ISNUMBER(C305),C305/VLOOKUP($B305,Ingredients!$A$1:$D$66,2,FALSE),IF(RIGHT(C305,1)="r",LEFT(C305,1)/VLOOKUP($B305,Ingredients!$A$1:$D$66,2,FALSE),IF(RIGHT(C305,1)="b",LEFT(C305,1)/VLOOKUP($B305,Ingredients!$A$1:$D$66,3,FALSE),IF(RIGHT(C305,1)="g",LEFT(C305,1)/VLOOKUP($B305,Ingredients!$A$1:$D$66,4,FALSE)))))*C302</f>
        <v>0</v>
      </c>
      <c r="I305" s="30">
        <f>IF(ISNUMBER(D305),D305/VLOOKUP($B305,Ingredients!$A$1:$D$66,2,FALSE),IF(RIGHT(D305,1)="r",LEFT(D305,1)/VLOOKUP($B305,Ingredients!$A$1:$D$66,2,FALSE),IF(RIGHT(D305,1)="b",LEFT(D305,1)/VLOOKUP($B305,Ingredients!$A$1:$D$66,3,FALSE),IF(RIGHT(D305,1)="g",LEFT(D305,1)/VLOOKUP($B305,Ingredients!$A$1:$D$66,4,FALSE)))))*D302</f>
        <v>0</v>
      </c>
      <c r="J305" s="30">
        <f>IF(ISNUMBER(E305),E305/VLOOKUP($B305,Ingredients!$A$1:$D$66,2,FALSE),IF(RIGHT(E305,1)="r",LEFT(E305,1)/VLOOKUP($B305,Ingredients!$A$1:$D$66,2,FALSE),IF(RIGHT(E305,1)="b",LEFT(E305,1)/VLOOKUP($B305,Ingredients!$A$1:$D$66,3,FALSE),IF(RIGHT(E305,1)="g",LEFT(E305,1)/VLOOKUP($B305,Ingredients!$A$1:$D$66,4,FALSE)))))*E302</f>
        <v>0</v>
      </c>
      <c r="K305" s="30">
        <f>IF(ISNUMBER(F305),F305/VLOOKUP($B305,Ingredients!$A$1:$D$66,2,FALSE),IF(RIGHT(F305,1)="r",LEFT(F305,1)/VLOOKUP($B305,Ingredients!$A$1:$D$66,2,FALSE),IF(RIGHT(F305,1)="b",LEFT(F305,1)/VLOOKUP($B305,Ingredients!$A$1:$D$66,3,FALSE),IF(RIGHT(F305,1)="g",LEFT(F305,1)/VLOOKUP($B305,Ingredients!$A$1:$D$66,4,FALSE)))))*F302</f>
        <v>0</v>
      </c>
      <c r="L305" s="30">
        <f t="shared" si="21"/>
        <v>0</v>
      </c>
    </row>
    <row r="306" spans="1:12">
      <c r="B306" s="31" t="s">
        <v>22</v>
      </c>
      <c r="C306" s="41" t="s">
        <v>66</v>
      </c>
      <c r="D306" s="41" t="s">
        <v>66</v>
      </c>
      <c r="E306" s="41" t="s">
        <v>67</v>
      </c>
      <c r="F306" s="41"/>
      <c r="G306" s="35"/>
      <c r="H306" s="30">
        <f>IF(ISNUMBER(C306),C306/VLOOKUP($B306,Ingredients!$A$1:$D$66,2,FALSE),IF(RIGHT(C306,1)="r",LEFT(C306,1)/VLOOKUP($B306,Ingredients!$A$1:$D$66,2,FALSE),IF(RIGHT(C306,1)="b",LEFT(C306,1)/VLOOKUP($B306,Ingredients!$A$1:$D$66,3,FALSE),IF(RIGHT(C306,1)="g",LEFT(C306,1)/VLOOKUP($B306,Ingredients!$A$1:$D$66,4,FALSE)))))*C302</f>
        <v>0</v>
      </c>
      <c r="I306" s="30">
        <f>IF(ISNUMBER(D306),D306/VLOOKUP($B306,Ingredients!$A$1:$D$66,2,FALSE),IF(RIGHT(D306,1)="r",LEFT(D306,1)/VLOOKUP($B306,Ingredients!$A$1:$D$66,2,FALSE),IF(RIGHT(D306,1)="b",LEFT(D306,1)/VLOOKUP($B306,Ingredients!$A$1:$D$66,3,FALSE),IF(RIGHT(D306,1)="g",LEFT(D306,1)/VLOOKUP($B306,Ingredients!$A$1:$D$66,4,FALSE)))))*D302</f>
        <v>0</v>
      </c>
      <c r="J306" s="30">
        <f>IF(ISNUMBER(E306),E306/VLOOKUP($B306,Ingredients!$A$1:$D$66,2,FALSE),IF(RIGHT(E306,1)="r",LEFT(E306,1)/VLOOKUP($B306,Ingredients!$A$1:$D$66,2,FALSE),IF(RIGHT(E306,1)="b",LEFT(E306,1)/VLOOKUP($B306,Ingredients!$A$1:$D$66,3,FALSE),IF(RIGHT(E306,1)="g",LEFT(E306,1)/VLOOKUP($B306,Ingredients!$A$1:$D$66,4,FALSE)))))*E302</f>
        <v>0</v>
      </c>
      <c r="K306" s="30">
        <f>IF(ISNUMBER(F306),F306/VLOOKUP($B306,Ingredients!$A$1:$D$66,2,FALSE),IF(RIGHT(F306,1)="r",LEFT(F306,1)/VLOOKUP($B306,Ingredients!$A$1:$D$66,2,FALSE),IF(RIGHT(F306,1)="b",LEFT(F306,1)/VLOOKUP($B306,Ingredients!$A$1:$D$66,3,FALSE),IF(RIGHT(F306,1)="g",LEFT(F306,1)/VLOOKUP($B306,Ingredients!$A$1:$D$66,4,FALSE)))))*F302</f>
        <v>0</v>
      </c>
      <c r="L306" s="30">
        <f t="shared" si="21"/>
        <v>0</v>
      </c>
    </row>
    <row r="307" spans="1:12">
      <c r="B307" s="31" t="s">
        <v>157</v>
      </c>
      <c r="C307" s="41">
        <v>0.5</v>
      </c>
      <c r="D307" s="41">
        <v>0.5</v>
      </c>
      <c r="E307" s="41">
        <v>1</v>
      </c>
      <c r="F307" s="41"/>
      <c r="G307" s="35"/>
      <c r="H307" s="30">
        <f>IF(ISNUMBER(C307),C307/VLOOKUP($B307,Ingredients!$A$1:$D$66,2,FALSE),IF(RIGHT(C307,1)="r",LEFT(C307,1)/VLOOKUP($B307,Ingredients!$A$1:$D$66,2,FALSE),IF(RIGHT(C307,1)="b",LEFT(C307,1)/VLOOKUP($B307,Ingredients!$A$1:$D$66,3,FALSE),IF(RIGHT(C307,1)="g",LEFT(C307,1)/VLOOKUP($B307,Ingredients!$A$1:$D$66,4,FALSE)))))*C302</f>
        <v>0</v>
      </c>
      <c r="I307" s="30">
        <f>IF(ISNUMBER(D307),D307/VLOOKUP($B307,Ingredients!$A$1:$D$66,2,FALSE),IF(RIGHT(D307,1)="r",LEFT(D307,1)/VLOOKUP($B307,Ingredients!$A$1:$D$66,2,FALSE),IF(RIGHT(D307,1)="b",LEFT(D307,1)/VLOOKUP($B307,Ingredients!$A$1:$D$66,3,FALSE),IF(RIGHT(D307,1)="g",LEFT(D307,1)/VLOOKUP($B307,Ingredients!$A$1:$D$66,4,FALSE)))))*D302</f>
        <v>0</v>
      </c>
      <c r="J307" s="30">
        <f>IF(ISNUMBER(E307),E307/VLOOKUP($B307,Ingredients!$A$1:$D$66,2,FALSE),IF(RIGHT(E307,1)="r",LEFT(E307,1)/VLOOKUP($B307,Ingredients!$A$1:$D$66,2,FALSE),IF(RIGHT(E307,1)="b",LEFT(E307,1)/VLOOKUP($B307,Ingredients!$A$1:$D$66,3,FALSE),IF(RIGHT(E307,1)="g",LEFT(E307,1)/VLOOKUP($B307,Ingredients!$A$1:$D$66,4,FALSE)))))*E302</f>
        <v>0</v>
      </c>
      <c r="K307" s="30">
        <f>IF(ISNUMBER(F307),F307/VLOOKUP($B307,Ingredients!$A$1:$D$66,2,FALSE),IF(RIGHT(F307,1)="r",LEFT(F307,1)/VLOOKUP($B307,Ingredients!$A$1:$D$66,2,FALSE),IF(RIGHT(F307,1)="b",LEFT(F307,1)/VLOOKUP($B307,Ingredients!$A$1:$D$66,3,FALSE),IF(RIGHT(F307,1)="g",LEFT(F307,1)/VLOOKUP($B307,Ingredients!$A$1:$D$66,4,FALSE)))))*F302</f>
        <v>0</v>
      </c>
      <c r="L307" s="30">
        <f t="shared" si="21"/>
        <v>0</v>
      </c>
    </row>
    <row r="308" spans="1:12">
      <c r="B308" s="57" t="s">
        <v>161</v>
      </c>
      <c r="C308" s="60">
        <v>1</v>
      </c>
      <c r="D308" s="60">
        <v>1</v>
      </c>
      <c r="E308" s="60">
        <v>2</v>
      </c>
      <c r="F308" s="60"/>
      <c r="G308" s="58"/>
      <c r="H308" s="59"/>
      <c r="I308" s="59"/>
      <c r="J308" s="59"/>
      <c r="K308" s="59"/>
      <c r="L308" s="59">
        <f t="shared" si="21"/>
        <v>0</v>
      </c>
    </row>
    <row r="309" spans="1:12">
      <c r="B309" s="31" t="s">
        <v>151</v>
      </c>
      <c r="C309" s="41">
        <v>1</v>
      </c>
      <c r="D309" s="41">
        <v>1</v>
      </c>
      <c r="E309" s="41">
        <v>2</v>
      </c>
      <c r="F309" s="41"/>
      <c r="G309" s="35"/>
      <c r="H309" s="30">
        <f>IF(ISNUMBER(C309),C309/VLOOKUP($B309,Ingredients!$A$1:$D$66,2,FALSE),IF(RIGHT(C309,1)="r",LEFT(C309,1)/VLOOKUP($B309,Ingredients!$A$1:$D$66,2,FALSE),IF(RIGHT(C309,1)="b",LEFT(C309,1)/VLOOKUP($B309,Ingredients!$A$1:$D$66,3,FALSE),IF(RIGHT(C309,1)="g",LEFT(C309,1)/VLOOKUP($B309,Ingredients!$A$1:$D$66,4,FALSE)))))*C302</f>
        <v>0</v>
      </c>
      <c r="I309" s="30">
        <f>IF(ISNUMBER(D309),D309/VLOOKUP($B309,Ingredients!$A$1:$D$66,2,FALSE),IF(RIGHT(D309,1)="r",LEFT(D309,1)/VLOOKUP($B309,Ingredients!$A$1:$D$66,2,FALSE),IF(RIGHT(D309,1)="b",LEFT(D309,1)/VLOOKUP($B309,Ingredients!$A$1:$D$66,3,FALSE),IF(RIGHT(D309,1)="g",LEFT(D309,1)/VLOOKUP($B309,Ingredients!$A$1:$D$66,4,FALSE)))))*D302</f>
        <v>0</v>
      </c>
      <c r="J309" s="30">
        <f>IF(ISNUMBER(E309),E309/VLOOKUP($B309,Ingredients!$A$1:$D$66,2,FALSE),IF(RIGHT(E309,1)="r",LEFT(E309,1)/VLOOKUP($B309,Ingredients!$A$1:$D$66,2,FALSE),IF(RIGHT(E309,1)="b",LEFT(E309,1)/VLOOKUP($B309,Ingredients!$A$1:$D$66,3,FALSE),IF(RIGHT(E309,1)="g",LEFT(E309,1)/VLOOKUP($B309,Ingredients!$A$1:$D$66,4,FALSE)))))*E302</f>
        <v>0</v>
      </c>
      <c r="K309" s="30">
        <f>IF(ISNUMBER(F309),F309/VLOOKUP($B309,Ingredients!$A$1:$D$66,2,FALSE),IF(RIGHT(F309,1)="r",LEFT(F309,1)/VLOOKUP($B309,Ingredients!$A$1:$D$66,2,FALSE),IF(RIGHT(F309,1)="b",LEFT(F309,1)/VLOOKUP($B309,Ingredients!$A$1:$D$66,3,FALSE),IF(RIGHT(F309,1)="g",LEFT(F309,1)/VLOOKUP($B309,Ingredients!$A$1:$D$66,4,FALSE)))))*F302</f>
        <v>0</v>
      </c>
      <c r="L309" s="30">
        <f t="shared" si="21"/>
        <v>0</v>
      </c>
    </row>
    <row r="310" spans="1:12">
      <c r="B310" s="31" t="s">
        <v>152</v>
      </c>
      <c r="C310" s="41">
        <v>1</v>
      </c>
      <c r="D310" s="41">
        <v>1</v>
      </c>
      <c r="E310" s="41">
        <v>2</v>
      </c>
      <c r="F310" s="41"/>
      <c r="G310" s="35"/>
      <c r="H310" s="30">
        <f>IF(ISNUMBER(C310),C310/VLOOKUP($B310,Ingredients!$A$1:$D$66,2,FALSE),IF(RIGHT(C310,1)="r",LEFT(C310,1)/VLOOKUP($B310,Ingredients!$A$1:$D$66,2,FALSE),IF(RIGHT(C310,1)="b",LEFT(C310,1)/VLOOKUP($B310,Ingredients!$A$1:$D$66,3,FALSE),IF(RIGHT(C310,1)="g",LEFT(C310,1)/VLOOKUP($B310,Ingredients!$A$1:$D$66,4,FALSE)))))*C302</f>
        <v>0</v>
      </c>
      <c r="I310" s="30">
        <f>IF(ISNUMBER(D310),D310/VLOOKUP($B310,Ingredients!$A$1:$D$66,2,FALSE),IF(RIGHT(D310,1)="r",LEFT(D310,1)/VLOOKUP($B310,Ingredients!$A$1:$D$66,2,FALSE),IF(RIGHT(D310,1)="b",LEFT(D310,1)/VLOOKUP($B310,Ingredients!$A$1:$D$66,3,FALSE),IF(RIGHT(D310,1)="g",LEFT(D310,1)/VLOOKUP($B310,Ingredients!$A$1:$D$66,4,FALSE)))))*D302</f>
        <v>0</v>
      </c>
      <c r="J310" s="30">
        <f>IF(ISNUMBER(E310),E310/VLOOKUP($B310,Ingredients!$A$1:$D$66,2,FALSE),IF(RIGHT(E310,1)="r",LEFT(E310,1)/VLOOKUP($B310,Ingredients!$A$1:$D$66,2,FALSE),IF(RIGHT(E310,1)="b",LEFT(E310,1)/VLOOKUP($B310,Ingredients!$A$1:$D$66,3,FALSE),IF(RIGHT(E310,1)="g",LEFT(E310,1)/VLOOKUP($B310,Ingredients!$A$1:$D$66,4,FALSE)))))*E302</f>
        <v>0</v>
      </c>
      <c r="K310" s="30">
        <f>IF(ISNUMBER(F310),F310/VLOOKUP($B310,Ingredients!$A$1:$D$66,2,FALSE),IF(RIGHT(F310,1)="r",LEFT(F310,1)/VLOOKUP($B310,Ingredients!$A$1:$D$66,2,FALSE),IF(RIGHT(F310,1)="b",LEFT(F310,1)/VLOOKUP($B310,Ingredients!$A$1:$D$66,3,FALSE),IF(RIGHT(F310,1)="g",LEFT(F310,1)/VLOOKUP($B310,Ingredients!$A$1:$D$66,4,FALSE)))))*F302</f>
        <v>0</v>
      </c>
      <c r="L310" s="30">
        <f>SUM(H310:K310)</f>
        <v>0</v>
      </c>
    </row>
    <row r="311" spans="1:12">
      <c r="H311" s="31"/>
    </row>
    <row r="312" spans="1:12">
      <c r="A312" s="37" t="s">
        <v>106</v>
      </c>
      <c r="B312" s="37"/>
      <c r="C312" s="33"/>
      <c r="D312" s="35">
        <f>VLOOKUP($A312,Worksheet!$B$7:$J$65,5,FALSE)</f>
        <v>450</v>
      </c>
      <c r="E312" s="35">
        <f>VLOOKUP($A312,Worksheet!$B$7:$J$65,7,FALSE)</f>
        <v>0</v>
      </c>
      <c r="F312" s="35">
        <f>VLOOKUP($A312,Worksheet!$B$7:$J$65,9,FALSE)</f>
        <v>0</v>
      </c>
      <c r="G312" s="35"/>
      <c r="H312" s="36"/>
      <c r="I312" s="36"/>
      <c r="J312" s="36"/>
    </row>
    <row r="313" spans="1:12">
      <c r="A313" s="37"/>
      <c r="B313" s="37" t="s">
        <v>39</v>
      </c>
      <c r="C313" s="56"/>
      <c r="D313" s="41">
        <v>5</v>
      </c>
      <c r="E313" s="41">
        <v>7</v>
      </c>
      <c r="F313" s="41">
        <v>9</v>
      </c>
      <c r="G313" s="35"/>
      <c r="H313" s="36">
        <f>IF(ISNUMBER(C313),C313/VLOOKUP($B313,Ingredients!$A$1:$D$66,2,FALSE),IF(RIGHT(C313,1)="r",LEFT(C313,1)/VLOOKUP($B313,Ingredients!$A$1:$D$66,2,FALSE),IF(RIGHT(C313,1)="b",LEFT(C313,1)/VLOOKUP($B313,Ingredients!$A$1:$D$66,3,FALSE),IF(RIGHT(C313,1)="g",LEFT(C313,1)/VLOOKUP($B313,Ingredients!$A$1:$D$66,4,FALSE)))))*C312</f>
        <v>0</v>
      </c>
      <c r="I313" s="36">
        <f>IF(ISNUMBER(D313),D313/VLOOKUP($B313,Ingredients!$A$1:$D$66,2,FALSE),IF(RIGHT(D313,1)="r",LEFT(D313,1)/VLOOKUP($B313,Ingredients!$A$1:$D$66,2,FALSE),IF(RIGHT(D313,1)="b",LEFT(D313,1)/VLOOKUP($B313,Ingredients!$A$1:$D$66,3,FALSE),IF(RIGHT(D313,1)="g",LEFT(D313,1)/VLOOKUP($B313,Ingredients!$A$1:$D$66,4,FALSE)))))*D312</f>
        <v>3.1206657420249657</v>
      </c>
      <c r="J313" s="36">
        <f>IF(ISNUMBER(E313),E313/VLOOKUP($B313,Ingredients!$A$1:$D$66,2,FALSE),IF(RIGHT(E313,1)="r",LEFT(E313,1)/VLOOKUP($B313,Ingredients!$A$1:$D$66,2,FALSE),IF(RIGHT(E313,1)="b",LEFT(E313,1)/VLOOKUP($B313,Ingredients!$A$1:$D$66,3,FALSE),IF(RIGHT(E313,1)="g",LEFT(E313,1)/VLOOKUP($B313,Ingredients!$A$1:$D$66,4,FALSE)))))*E312</f>
        <v>0</v>
      </c>
      <c r="K313" s="30">
        <f>IF(ISNUMBER(F313),F313/VLOOKUP($B313,Ingredients!$A$1:$D$66,2,FALSE),IF(RIGHT(F313,1)="r",LEFT(F313,1)/VLOOKUP($B313,Ingredients!$A$1:$D$66,2,FALSE),IF(RIGHT(F313,1)="b",LEFT(F313,1)/VLOOKUP($B313,Ingredients!$A$1:$D$66,3,FALSE),IF(RIGHT(F313,1)="g",LEFT(F313,1)/VLOOKUP($B313,Ingredients!$A$1:$D$66,4,FALSE)))))*F312</f>
        <v>0</v>
      </c>
      <c r="L313" s="30">
        <f>SUM(H313:K313)</f>
        <v>3.1206657420249657</v>
      </c>
    </row>
    <row r="314" spans="1:12">
      <c r="A314" s="37"/>
      <c r="B314" s="37" t="s">
        <v>107</v>
      </c>
      <c r="C314" s="56"/>
      <c r="D314" s="41">
        <v>3</v>
      </c>
      <c r="E314" s="41">
        <v>5</v>
      </c>
      <c r="F314" s="41">
        <v>6</v>
      </c>
      <c r="G314" s="35"/>
      <c r="H314" s="36">
        <f>IF(ISNUMBER(C314),C314/VLOOKUP($B314,Ingredients!$A$1:$D$66,2,FALSE),IF(RIGHT(C314,1)="r",LEFT(C314,1)/VLOOKUP($B314,Ingredients!$A$1:$D$66,2,FALSE),IF(RIGHT(C314,1)="b",LEFT(C314,1)/VLOOKUP($B314,Ingredients!$A$1:$D$66,3,FALSE),IF(RIGHT(C314,1)="g",LEFT(C314,1)/VLOOKUP($B314,Ingredients!$A$1:$D$66,4,FALSE)))))*C312</f>
        <v>0</v>
      </c>
      <c r="I314" s="36">
        <f>IF(ISNUMBER(D314),D314/VLOOKUP($B314,Ingredients!$A$1:$D$66,2,FALSE),IF(RIGHT(D314,1)="r",LEFT(D314,1)/VLOOKUP($B314,Ingredients!$A$1:$D$66,2,FALSE),IF(RIGHT(D314,1)="b",LEFT(D314,1)/VLOOKUP($B314,Ingredients!$A$1:$D$66,3,FALSE),IF(RIGHT(D314,1)="g",LEFT(D314,1)/VLOOKUP($B314,Ingredients!$A$1:$D$66,4,FALSE)))))*D312</f>
        <v>23.684210526315788</v>
      </c>
      <c r="J314" s="36">
        <f>IF(ISNUMBER(E314),E314/VLOOKUP($B314,Ingredients!$A$1:$D$66,2,FALSE),IF(RIGHT(E314,1)="r",LEFT(E314,1)/VLOOKUP($B314,Ingredients!$A$1:$D$66,2,FALSE),IF(RIGHT(E314,1)="b",LEFT(E314,1)/VLOOKUP($B314,Ingredients!$A$1:$D$66,3,FALSE),IF(RIGHT(E314,1)="g",LEFT(E314,1)/VLOOKUP($B314,Ingredients!$A$1:$D$66,4,FALSE)))))*E312</f>
        <v>0</v>
      </c>
      <c r="K314" s="30">
        <f>IF(ISNUMBER(F314),F314/VLOOKUP($B314,Ingredients!$A$1:$D$66,2,FALSE),IF(RIGHT(F314,1)="r",LEFT(F314,1)/VLOOKUP($B314,Ingredients!$A$1:$D$66,2,FALSE),IF(RIGHT(F314,1)="b",LEFT(F314,1)/VLOOKUP($B314,Ingredients!$A$1:$D$66,3,FALSE),IF(RIGHT(F314,1)="g",LEFT(F314,1)/VLOOKUP($B314,Ingredients!$A$1:$D$66,4,FALSE)))))*F312</f>
        <v>0</v>
      </c>
      <c r="L314" s="30">
        <f t="shared" si="20"/>
        <v>23.684210526315788</v>
      </c>
    </row>
    <row r="315" spans="1:12">
      <c r="A315" s="37"/>
      <c r="B315" s="37" t="s">
        <v>21</v>
      </c>
      <c r="C315" s="56"/>
      <c r="D315" s="45" t="s">
        <v>67</v>
      </c>
      <c r="E315" s="41" t="s">
        <v>67</v>
      </c>
      <c r="F315" s="41" t="s">
        <v>68</v>
      </c>
      <c r="G315" s="35"/>
      <c r="H315" s="36">
        <f>IF(ISNUMBER(C315),C315/VLOOKUP($B315,Ingredients!$A$1:$D$66,2,FALSE),IF(RIGHT(C315,1)="r",LEFT(C315,1)/VLOOKUP($B315,Ingredients!$A$1:$D$66,2,FALSE),IF(RIGHT(C315,1)="b",LEFT(C315,1)/VLOOKUP($B315,Ingredients!$A$1:$D$66,3,FALSE),IF(RIGHT(C315,1)="g",LEFT(C315,1)/VLOOKUP($B315,Ingredients!$A$1:$D$66,4,FALSE)))))*C312</f>
        <v>0</v>
      </c>
      <c r="I315" s="36">
        <f>IF(ISNUMBER(D315),D315/VLOOKUP($B315,Ingredients!$A$1:$D$66,2,FALSE),IF(RIGHT(D315,1)="r",LEFT(D315,1)/VLOOKUP($B315,Ingredients!$A$1:$D$66,2,FALSE),IF(RIGHT(D315,1)="b",LEFT(D315,1)/VLOOKUP($B315,Ingredients!$A$1:$D$66,3,FALSE),IF(RIGHT(D315,1)="g",LEFT(D315,1)/VLOOKUP($B315,Ingredients!$A$1:$D$66,4,FALSE)))))*D312</f>
        <v>3.5294117647058822</v>
      </c>
      <c r="J315" s="36">
        <f>IF(ISNUMBER(E315),E315/VLOOKUP($B315,Ingredients!$A$1:$D$66,2,FALSE),IF(RIGHT(E315,1)="r",LEFT(E315,1)/VLOOKUP($B315,Ingredients!$A$1:$D$66,2,FALSE),IF(RIGHT(E315,1)="b",LEFT(E315,1)/VLOOKUP($B315,Ingredients!$A$1:$D$66,3,FALSE),IF(RIGHT(E315,1)="g",LEFT(E315,1)/VLOOKUP($B315,Ingredients!$A$1:$D$66,4,FALSE)))))*E312</f>
        <v>0</v>
      </c>
      <c r="K315" s="30">
        <f>IF(ISNUMBER(F315),F315/VLOOKUP($B315,Ingredients!$A$1:$D$66,2,FALSE),IF(RIGHT(F315,1)="r",LEFT(F315,1)/VLOOKUP($B315,Ingredients!$A$1:$D$66,2,FALSE),IF(RIGHT(F315,1)="b",LEFT(F315,1)/VLOOKUP($B315,Ingredients!$A$1:$D$66,3,FALSE),IF(RIGHT(F315,1)="g",LEFT(F315,1)/VLOOKUP($B315,Ingredients!$A$1:$D$66,4,FALSE)))))*F312</f>
        <v>0</v>
      </c>
      <c r="L315" s="30">
        <f t="shared" si="20"/>
        <v>3.5294117647058822</v>
      </c>
    </row>
    <row r="316" spans="1:12">
      <c r="A316" s="37"/>
      <c r="B316" s="37" t="s">
        <v>22</v>
      </c>
      <c r="C316" s="56"/>
      <c r="D316" s="41" t="s">
        <v>66</v>
      </c>
      <c r="E316" s="41" t="s">
        <v>67</v>
      </c>
      <c r="F316" s="41" t="s">
        <v>68</v>
      </c>
      <c r="G316" s="35"/>
      <c r="H316" s="36">
        <f>IF(ISNUMBER(C316),C316/VLOOKUP($B316,Ingredients!$A$1:$D$66,2,FALSE),IF(RIGHT(C316,1)="r",LEFT(C316,1)/VLOOKUP($B316,Ingredients!$A$1:$D$66,2,FALSE),IF(RIGHT(C316,1)="b",LEFT(C316,1)/VLOOKUP($B316,Ingredients!$A$1:$D$66,3,FALSE),IF(RIGHT(C316,1)="g",LEFT(C316,1)/VLOOKUP($B316,Ingredients!$A$1:$D$66,4,FALSE)))))*C312</f>
        <v>0</v>
      </c>
      <c r="I316" s="36">
        <f>IF(ISNUMBER(D316),D316/VLOOKUP($B316,Ingredients!$A$1:$D$66,2,FALSE),IF(RIGHT(D316,1)="r",LEFT(D316,1)/VLOOKUP($B316,Ingredients!$A$1:$D$66,2,FALSE),IF(RIGHT(D316,1)="b",LEFT(D316,1)/VLOOKUP($B316,Ingredients!$A$1:$D$66,3,FALSE),IF(RIGHT(D316,1)="g",LEFT(D316,1)/VLOOKUP($B316,Ingredients!$A$1:$D$66,4,FALSE)))))*D312</f>
        <v>2.3560209424083771</v>
      </c>
      <c r="J316" s="36">
        <f>IF(ISNUMBER(E316),E316/VLOOKUP($B316,Ingredients!$A$1:$D$66,2,FALSE),IF(RIGHT(E316,1)="r",LEFT(E316,1)/VLOOKUP($B316,Ingredients!$A$1:$D$66,2,FALSE),IF(RIGHT(E316,1)="b",LEFT(E316,1)/VLOOKUP($B316,Ingredients!$A$1:$D$66,3,FALSE),IF(RIGHT(E316,1)="g",LEFT(E316,1)/VLOOKUP($B316,Ingredients!$A$1:$D$66,4,FALSE)))))*E312</f>
        <v>0</v>
      </c>
      <c r="K316" s="30">
        <f>IF(ISNUMBER(F316),F316/VLOOKUP($B316,Ingredients!$A$1:$D$66,2,FALSE),IF(RIGHT(F316,1)="r",LEFT(F316,1)/VLOOKUP($B316,Ingredients!$A$1:$D$66,2,FALSE),IF(RIGHT(F316,1)="b",LEFT(F316,1)/VLOOKUP($B316,Ingredients!$A$1:$D$66,3,FALSE),IF(RIGHT(F316,1)="g",LEFT(F316,1)/VLOOKUP($B316,Ingredients!$A$1:$D$66,4,FALSE)))))*F312</f>
        <v>0</v>
      </c>
      <c r="L316" s="30">
        <f t="shared" si="20"/>
        <v>2.3560209424083771</v>
      </c>
    </row>
  </sheetData>
  <sheetProtection algorithmName="SHA-512" hashValue="qI0V1zYjdKKWyD4dCQBWyDYVYzp5yfMACp4CY05v9R8bqWpFAN7kEs0NwVQixrgqoF2YCdKyIMwlMqLdmPCoUQ==" saltValue="nnsHYbt2UVLJE32yOaM9tw==" spinCount="100000" sheet="1" objects="1" scenarios="1" select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16" workbookViewId="0">
      <selection activeCell="F56" sqref="F56"/>
    </sheetView>
  </sheetViews>
  <sheetFormatPr defaultRowHeight="13.5"/>
  <cols>
    <col min="1" max="1" width="31" style="62" customWidth="1"/>
    <col min="2" max="2" width="17.28515625" style="62" customWidth="1"/>
    <col min="3" max="4" width="13.7109375" style="62" customWidth="1"/>
    <col min="5" max="16384" width="9.140625" style="62"/>
  </cols>
  <sheetData>
    <row r="1" spans="1:4" ht="15">
      <c r="A1" s="77" t="s">
        <v>6</v>
      </c>
      <c r="B1" s="78" t="s">
        <v>7</v>
      </c>
      <c r="C1" s="79"/>
    </row>
    <row r="2" spans="1:4">
      <c r="A2" s="67" t="s">
        <v>34</v>
      </c>
      <c r="B2" s="84">
        <v>303.36</v>
      </c>
      <c r="C2" s="80"/>
    </row>
    <row r="3" spans="1:4">
      <c r="A3" s="67" t="s">
        <v>155</v>
      </c>
      <c r="B3" s="84">
        <v>128</v>
      </c>
      <c r="C3" s="80"/>
    </row>
    <row r="4" spans="1:4">
      <c r="A4" s="67" t="s">
        <v>37</v>
      </c>
      <c r="B4" s="84">
        <v>805</v>
      </c>
      <c r="C4" s="80"/>
    </row>
    <row r="5" spans="1:4">
      <c r="A5" s="67" t="s">
        <v>78</v>
      </c>
      <c r="B5" s="84">
        <v>765.44</v>
      </c>
      <c r="C5" s="80"/>
    </row>
    <row r="6" spans="1:4">
      <c r="A6" s="67" t="s">
        <v>39</v>
      </c>
      <c r="B6" s="84">
        <v>721</v>
      </c>
      <c r="C6" s="80"/>
    </row>
    <row r="7" spans="1:4">
      <c r="A7" s="67" t="s">
        <v>41</v>
      </c>
      <c r="B7" s="84">
        <v>780.8</v>
      </c>
      <c r="C7" s="80"/>
    </row>
    <row r="8" spans="1:4">
      <c r="A8" s="67" t="s">
        <v>36</v>
      </c>
      <c r="B8" s="84">
        <v>645</v>
      </c>
      <c r="C8" s="80"/>
    </row>
    <row r="9" spans="1:4">
      <c r="A9" s="67" t="s">
        <v>56</v>
      </c>
      <c r="B9" s="84">
        <v>618.14</v>
      </c>
      <c r="C9" s="80"/>
    </row>
    <row r="10" spans="1:4">
      <c r="A10" s="67"/>
      <c r="B10" s="67"/>
      <c r="C10" s="67"/>
    </row>
    <row r="11" spans="1:4" ht="15">
      <c r="A11" s="77" t="s">
        <v>12</v>
      </c>
      <c r="B11" s="78" t="s">
        <v>71</v>
      </c>
      <c r="C11" s="78" t="s">
        <v>72</v>
      </c>
      <c r="D11" s="78" t="s">
        <v>104</v>
      </c>
    </row>
    <row r="12" spans="1:4">
      <c r="A12" s="67" t="s">
        <v>38</v>
      </c>
      <c r="B12" s="84">
        <v>173</v>
      </c>
      <c r="C12" s="84">
        <v>113</v>
      </c>
      <c r="D12" s="84">
        <v>70</v>
      </c>
    </row>
    <row r="13" spans="1:4">
      <c r="A13" s="67" t="s">
        <v>13</v>
      </c>
      <c r="B13" s="84">
        <v>201</v>
      </c>
      <c r="C13" s="84">
        <v>141</v>
      </c>
      <c r="D13" s="84">
        <v>88</v>
      </c>
    </row>
    <row r="14" spans="1:4">
      <c r="A14" s="67" t="s">
        <v>14</v>
      </c>
      <c r="B14" s="84">
        <v>192</v>
      </c>
      <c r="C14" s="84">
        <v>135</v>
      </c>
      <c r="D14" s="84">
        <v>84</v>
      </c>
    </row>
    <row r="15" spans="1:4">
      <c r="A15" s="67" t="s">
        <v>15</v>
      </c>
      <c r="B15" s="84">
        <v>204</v>
      </c>
      <c r="C15" s="84">
        <v>143</v>
      </c>
      <c r="D15" s="84">
        <v>89</v>
      </c>
    </row>
    <row r="16" spans="1:4">
      <c r="A16" s="67" t="s">
        <v>16</v>
      </c>
      <c r="B16" s="84">
        <v>192</v>
      </c>
      <c r="C16" s="84">
        <v>135</v>
      </c>
      <c r="D16" s="84">
        <v>84</v>
      </c>
    </row>
    <row r="17" spans="1:4">
      <c r="A17" s="67"/>
      <c r="B17" s="67"/>
      <c r="C17" s="67"/>
      <c r="D17" s="67"/>
    </row>
    <row r="18" spans="1:4" ht="15">
      <c r="A18" s="77" t="s">
        <v>18</v>
      </c>
      <c r="B18" s="78" t="s">
        <v>71</v>
      </c>
      <c r="C18" s="78" t="s">
        <v>72</v>
      </c>
      <c r="D18" s="78" t="s">
        <v>104</v>
      </c>
    </row>
    <row r="19" spans="1:4">
      <c r="A19" s="67" t="s">
        <v>20</v>
      </c>
      <c r="B19" s="84">
        <v>351</v>
      </c>
      <c r="C19" s="84">
        <v>249</v>
      </c>
      <c r="D19" s="84">
        <v>192</v>
      </c>
    </row>
    <row r="20" spans="1:4">
      <c r="A20" s="67" t="s">
        <v>19</v>
      </c>
      <c r="B20" s="84">
        <v>382</v>
      </c>
      <c r="C20" s="84">
        <v>248</v>
      </c>
      <c r="D20" s="84">
        <v>224</v>
      </c>
    </row>
    <row r="21" spans="1:4">
      <c r="A21" s="67" t="s">
        <v>21</v>
      </c>
      <c r="B21" s="84">
        <v>381</v>
      </c>
      <c r="C21" s="84">
        <v>255</v>
      </c>
      <c r="D21" s="84">
        <v>209</v>
      </c>
    </row>
    <row r="22" spans="1:4">
      <c r="A22" s="67" t="s">
        <v>22</v>
      </c>
      <c r="B22" s="84">
        <v>382</v>
      </c>
      <c r="C22" s="84">
        <v>264</v>
      </c>
      <c r="D22" s="84">
        <v>207</v>
      </c>
    </row>
    <row r="23" spans="1:4">
      <c r="A23" s="67" t="s">
        <v>23</v>
      </c>
      <c r="B23" s="84">
        <v>393</v>
      </c>
      <c r="C23" s="84">
        <v>265</v>
      </c>
      <c r="D23" s="84">
        <v>215</v>
      </c>
    </row>
    <row r="24" spans="1:4">
      <c r="A24" s="67" t="s">
        <v>24</v>
      </c>
      <c r="B24" s="84">
        <v>362</v>
      </c>
      <c r="C24" s="84">
        <v>258</v>
      </c>
      <c r="D24" s="84">
        <v>216</v>
      </c>
    </row>
    <row r="25" spans="1:4">
      <c r="A25" s="67"/>
      <c r="B25" s="67"/>
      <c r="C25" s="67"/>
      <c r="D25" s="67"/>
    </row>
    <row r="26" spans="1:4" ht="15">
      <c r="A26" s="77" t="s">
        <v>59</v>
      </c>
      <c r="B26" s="78" t="s">
        <v>60</v>
      </c>
      <c r="C26" s="67"/>
      <c r="D26" s="67"/>
    </row>
    <row r="27" spans="1:4">
      <c r="A27" s="67" t="s">
        <v>128</v>
      </c>
      <c r="B27" s="55">
        <v>600</v>
      </c>
      <c r="C27" s="67"/>
    </row>
    <row r="28" spans="1:4">
      <c r="A28" s="67" t="s">
        <v>131</v>
      </c>
      <c r="B28" s="55">
        <v>2500</v>
      </c>
      <c r="C28" s="67"/>
    </row>
    <row r="29" spans="1:4">
      <c r="A29" s="67" t="s">
        <v>61</v>
      </c>
      <c r="B29" s="55">
        <v>648</v>
      </c>
      <c r="C29" s="80"/>
    </row>
    <row r="30" spans="1:4">
      <c r="A30" s="67" t="s">
        <v>145</v>
      </c>
      <c r="B30" s="55">
        <v>1000</v>
      </c>
      <c r="C30" s="80"/>
    </row>
    <row r="31" spans="1:4">
      <c r="A31" s="67" t="s">
        <v>105</v>
      </c>
      <c r="B31" s="55">
        <v>500</v>
      </c>
      <c r="C31" s="67"/>
    </row>
    <row r="32" spans="1:4">
      <c r="A32" s="67" t="s">
        <v>124</v>
      </c>
      <c r="B32" s="55">
        <v>420</v>
      </c>
      <c r="C32" s="67"/>
    </row>
    <row r="33" spans="1:7">
      <c r="A33" s="67" t="s">
        <v>132</v>
      </c>
      <c r="B33" s="55">
        <v>2500</v>
      </c>
      <c r="C33" s="67"/>
    </row>
    <row r="34" spans="1:7">
      <c r="A34" s="67" t="s">
        <v>125</v>
      </c>
      <c r="B34" s="55">
        <v>1500</v>
      </c>
      <c r="C34" s="80"/>
    </row>
    <row r="35" spans="1:7">
      <c r="A35" s="67" t="s">
        <v>126</v>
      </c>
      <c r="B35" s="55">
        <v>1200</v>
      </c>
      <c r="C35" s="67"/>
    </row>
    <row r="36" spans="1:7">
      <c r="A36" s="67" t="s">
        <v>127</v>
      </c>
      <c r="B36" s="55">
        <v>1000</v>
      </c>
      <c r="C36" s="67"/>
    </row>
    <row r="37" spans="1:7">
      <c r="A37" s="67" t="s">
        <v>147</v>
      </c>
      <c r="B37" s="55">
        <v>1200</v>
      </c>
      <c r="C37" s="67"/>
    </row>
    <row r="38" spans="1:7">
      <c r="A38" s="67" t="s">
        <v>62</v>
      </c>
      <c r="B38" s="55">
        <v>9000</v>
      </c>
      <c r="C38" s="67"/>
    </row>
    <row r="39" spans="1:7">
      <c r="A39" s="67" t="s">
        <v>63</v>
      </c>
      <c r="B39" s="55">
        <v>6400</v>
      </c>
      <c r="C39" s="67"/>
    </row>
    <row r="41" spans="1:7" ht="15">
      <c r="A41" s="77" t="s">
        <v>8</v>
      </c>
      <c r="B41" s="78" t="s">
        <v>9</v>
      </c>
    </row>
    <row r="42" spans="1:7">
      <c r="A42" s="67" t="s">
        <v>81</v>
      </c>
      <c r="B42" s="84">
        <v>32</v>
      </c>
      <c r="G42" s="82"/>
    </row>
    <row r="43" spans="1:7">
      <c r="A43" s="67" t="s">
        <v>10</v>
      </c>
      <c r="B43" s="84">
        <v>64</v>
      </c>
      <c r="G43" s="82"/>
    </row>
    <row r="44" spans="1:7">
      <c r="A44" s="67" t="s">
        <v>58</v>
      </c>
      <c r="B44" s="84">
        <v>224</v>
      </c>
      <c r="G44" s="83"/>
    </row>
    <row r="45" spans="1:7">
      <c r="A45" s="67" t="s">
        <v>11</v>
      </c>
      <c r="B45" s="84">
        <v>32</v>
      </c>
    </row>
    <row r="46" spans="1:7">
      <c r="A46" s="67" t="s">
        <v>40</v>
      </c>
      <c r="B46" s="84">
        <v>128</v>
      </c>
    </row>
    <row r="47" spans="1:7">
      <c r="A47" s="62" t="s">
        <v>79</v>
      </c>
      <c r="B47" s="84">
        <v>57</v>
      </c>
    </row>
    <row r="48" spans="1:7">
      <c r="A48" s="62" t="s">
        <v>76</v>
      </c>
      <c r="B48" s="84">
        <v>58</v>
      </c>
    </row>
    <row r="49" spans="1:3">
      <c r="A49" s="62" t="s">
        <v>107</v>
      </c>
      <c r="B49" s="84">
        <v>57</v>
      </c>
    </row>
    <row r="50" spans="1:3">
      <c r="A50" s="62" t="s">
        <v>133</v>
      </c>
      <c r="B50" s="84">
        <v>31</v>
      </c>
    </row>
    <row r="51" spans="1:3">
      <c r="A51" s="67"/>
      <c r="B51" s="67"/>
    </row>
    <row r="52" spans="1:3" ht="15">
      <c r="A52" s="77" t="s">
        <v>25</v>
      </c>
      <c r="B52" s="78" t="s">
        <v>150</v>
      </c>
      <c r="C52" s="78" t="s">
        <v>72</v>
      </c>
    </row>
    <row r="53" spans="1:3">
      <c r="A53" s="62" t="s">
        <v>120</v>
      </c>
      <c r="B53" s="84">
        <v>15</v>
      </c>
      <c r="C53" s="55">
        <v>11</v>
      </c>
    </row>
    <row r="54" spans="1:3">
      <c r="A54" s="67" t="s">
        <v>26</v>
      </c>
      <c r="B54" s="84">
        <v>151</v>
      </c>
      <c r="C54" s="81"/>
    </row>
    <row r="55" spans="1:3">
      <c r="A55" s="67" t="s">
        <v>129</v>
      </c>
      <c r="B55" s="84">
        <v>67</v>
      </c>
      <c r="C55" s="84">
        <v>43.9</v>
      </c>
    </row>
    <row r="56" spans="1:3">
      <c r="A56" s="67" t="s">
        <v>160</v>
      </c>
      <c r="B56" s="84">
        <v>79</v>
      </c>
      <c r="C56" s="80"/>
    </row>
    <row r="57" spans="1:3">
      <c r="A57" s="67" t="s">
        <v>149</v>
      </c>
      <c r="B57" s="84">
        <v>389</v>
      </c>
    </row>
    <row r="58" spans="1:3">
      <c r="A58" s="62" t="s">
        <v>151</v>
      </c>
      <c r="B58" s="85">
        <v>609</v>
      </c>
    </row>
    <row r="59" spans="1:3">
      <c r="A59" s="62" t="s">
        <v>152</v>
      </c>
      <c r="B59" s="85">
        <v>480</v>
      </c>
    </row>
    <row r="60" spans="1:3">
      <c r="A60" s="62" t="s">
        <v>157</v>
      </c>
      <c r="B60" s="55">
        <v>22</v>
      </c>
    </row>
    <row r="61" spans="1:3">
      <c r="A61" s="62" t="s">
        <v>153</v>
      </c>
      <c r="B61" s="85">
        <v>11</v>
      </c>
    </row>
    <row r="62" spans="1:3">
      <c r="A62" s="62" t="s">
        <v>154</v>
      </c>
      <c r="B62" s="85">
        <v>16</v>
      </c>
    </row>
  </sheetData>
  <sheetProtection algorithmName="SHA-512" hashValue="GxfZCkBT3YEqvcXk4icEle9BeLl1B7RwB4uRKqhWPpV50jEKUhnU+jFSmkULnLrZCGO+q6gZyOZwhAfd++ZvbA==" saltValue="tz4YOMqjlcqyjz/DRO30LA==" spinCount="100000" sheet="1" objects="1" scenarios="1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</vt:lpstr>
      <vt:lpstr>Smoothies</vt:lpstr>
      <vt:lpstr>Ingredients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Smoothie Ingredient Usage Worksheet</dc:title>
  <dc:creator>Shaun Payne</dc:creator>
  <cp:lastModifiedBy> </cp:lastModifiedBy>
  <cp:lastPrinted>2014-09-23T19:37:15Z</cp:lastPrinted>
  <dcterms:created xsi:type="dcterms:W3CDTF">2001-10-16T13:21:56Z</dcterms:created>
  <dcterms:modified xsi:type="dcterms:W3CDTF">2015-07-15T23:22:19Z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Form Document</vt:lpwstr>
  </property>
  <property fmtid="{D5CDD505-2E9C-101B-9397-08002B2CF9AE}" pid="3" name="ContentTypeId">
    <vt:lpwstr>0x010100C569908D3EEFB043964F839CE21999A00100449F3B06466E474BB37F4CC205A42D25</vt:lpwstr>
  </property>
  <property fmtid="{D5CDD505-2E9C-101B-9397-08002B2CF9AE}" pid="4" name="Document Category">
    <vt:lpwstr>3</vt:lpwstr>
  </property>
  <property fmtid="{D5CDD505-2E9C-101B-9397-08002B2CF9AE}" pid="5" name="Order">
    <vt:lpwstr>2800.00000000000</vt:lpwstr>
  </property>
</Properties>
</file>